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介護保険係★\処遇改善\"/>
    </mc:Choice>
  </mc:AlternateContent>
  <bookViews>
    <workbookView xWindow="0" yWindow="0" windowWidth="20490" windowHeight="7560"/>
  </bookViews>
  <sheets>
    <sheet name="別紙様式7-1（計画書）" sheetId="1" r:id="rId1"/>
    <sheet name="参考２（キャリアパス・賃金規程例）" sheetId="2" r:id="rId2"/>
  </sheets>
  <externalReferences>
    <externalReference r:id="rId3"/>
    <externalReference r:id="rId4"/>
  </externalReferences>
  <definedNames>
    <definedName name="_xlnm.Print_Area" localSheetId="1">'参考２（キャリアパス・賃金規程例）'!$A$1:$I$26</definedName>
    <definedName name="_xlnm.Print_Area" localSheetId="0">'別紙様式7-1（計画書）'!$A$1:$AL$106</definedName>
    <definedName name="サービス名" localSheetId="1">[2]【参考】数式用!$A$5:$A$27</definedName>
    <definedName name="サービス名">[1]【参考】数式用!$A$5:$A$27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7" i="1" l="1"/>
  <c r="Y104" i="1"/>
  <c r="Y103" i="1"/>
  <c r="Y102" i="1"/>
  <c r="O102" i="1"/>
  <c r="J102" i="1"/>
  <c r="Y101" i="1"/>
  <c r="E101" i="1"/>
  <c r="R97" i="1"/>
  <c r="AD107" i="1" s="1"/>
  <c r="AK70" i="1"/>
  <c r="H67" i="1"/>
  <c r="H66" i="1"/>
  <c r="H64" i="1"/>
  <c r="AK63" i="1"/>
  <c r="AK54" i="1"/>
  <c r="AK48" i="1"/>
  <c r="AK26" i="1"/>
  <c r="AK14" i="1"/>
  <c r="N12" i="1"/>
  <c r="AC9" i="1"/>
  <c r="Y9" i="1"/>
  <c r="Q9" i="1"/>
  <c r="O103" i="1" s="1"/>
  <c r="M9" i="1"/>
  <c r="J104" i="1" s="1"/>
  <c r="J105" i="1" s="1"/>
  <c r="I9" i="1"/>
  <c r="E104" i="1" s="1"/>
  <c r="Q8" i="1"/>
  <c r="M8" i="1"/>
  <c r="I8" i="1"/>
  <c r="E102" i="1" s="1"/>
  <c r="Y7" i="1"/>
  <c r="T5" i="1"/>
  <c r="N18" i="1" s="1"/>
  <c r="AD1" i="1"/>
  <c r="E105" i="1" l="1"/>
  <c r="Y105" i="1"/>
  <c r="O104" i="1"/>
  <c r="O105" i="1" s="1"/>
  <c r="E103" i="1"/>
  <c r="J103" i="1"/>
  <c r="U9" i="1"/>
  <c r="T103" i="1" s="1"/>
  <c r="T104" i="1" l="1"/>
  <c r="T105" i="1" s="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<sst xmlns="http://schemas.openxmlformats.org/spreadsheetml/2006/main" count="225" uniqueCount="190">
  <si>
    <t>別紙様式７－１（加算未算定事業所）</t>
    <rPh sb="0" eb="2">
      <t>ベッシ</t>
    </rPh>
    <rPh sb="2" eb="4">
      <t>ヨウシキ</t>
    </rPh>
    <rPh sb="8" eb="10">
      <t>カサン</t>
    </rPh>
    <rPh sb="10" eb="11">
      <t>ミ</t>
    </rPh>
    <rPh sb="11" eb="13">
      <t>サンテイ</t>
    </rPh>
    <rPh sb="13" eb="16">
      <t>ジギョウショ</t>
    </rPh>
    <phoneticPr fontId="5"/>
  </si>
  <si>
    <t>提出先</t>
    <rPh sb="0" eb="2">
      <t>テイシュツ</t>
    </rPh>
    <rPh sb="2" eb="3">
      <t>サキ</t>
    </rPh>
    <phoneticPr fontId="7"/>
  </si>
  <si>
    <t>介護職員等処遇改善加算等 処遇改善計画書（令和６年度）</t>
    <phoneticPr fontId="5"/>
  </si>
  <si>
    <t>１．基本情報</t>
    <rPh sb="2" eb="4">
      <t>キホン</t>
    </rPh>
    <rPh sb="4" eb="6">
      <t>ジョウホウ</t>
    </rPh>
    <phoneticPr fontId="5"/>
  </si>
  <si>
    <t>介護保険
事業所番号</t>
    <rPh sb="0" eb="2">
      <t>カイゴ</t>
    </rPh>
    <rPh sb="2" eb="4">
      <t>ホケン</t>
    </rPh>
    <rPh sb="5" eb="8">
      <t>ジギョウショ</t>
    </rPh>
    <rPh sb="8" eb="10">
      <t>バンゴウ</t>
    </rPh>
    <phoneticPr fontId="1"/>
  </si>
  <si>
    <t>指定権者名</t>
    <rPh sb="0" eb="2">
      <t>シテイ</t>
    </rPh>
    <rPh sb="2" eb="3">
      <t>ケン</t>
    </rPh>
    <rPh sb="3" eb="4">
      <t>ジャ</t>
    </rPh>
    <rPh sb="4" eb="5">
      <t>メイ</t>
    </rPh>
    <phoneticPr fontId="1"/>
  </si>
  <si>
    <t>事業所の所在地</t>
    <rPh sb="0" eb="3">
      <t>ジギョウショ</t>
    </rPh>
    <rPh sb="4" eb="7">
      <t>ショザイチ</t>
    </rPh>
    <phoneticPr fontId="1"/>
  </si>
  <si>
    <t>１単位の
単価[円]</t>
    <rPh sb="1" eb="3">
      <t>タンイ</t>
    </rPh>
    <rPh sb="5" eb="7">
      <t>タンカ</t>
    </rPh>
    <rPh sb="8" eb="9">
      <t>エン</t>
    </rPh>
    <phoneticPr fontId="1"/>
  </si>
  <si>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1"/>
  </si>
  <si>
    <t>サービス名</t>
    <rPh sb="4" eb="5">
      <t>メイ</t>
    </rPh>
    <phoneticPr fontId="1"/>
  </si>
  <si>
    <t>事業所名</t>
    <rPh sb="0" eb="3">
      <t>ジギョウショ</t>
    </rPh>
    <rPh sb="3" eb="4">
      <t>メイ</t>
    </rPh>
    <phoneticPr fontId="1"/>
  </si>
  <si>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5"/>
  </si>
  <si>
    <t>区分</t>
    <rPh sb="0" eb="2">
      <t>クブン</t>
    </rPh>
    <phoneticPr fontId="5"/>
  </si>
  <si>
    <t>合計</t>
    <rPh sb="0" eb="2">
      <t>ゴウケイ</t>
    </rPh>
    <phoneticPr fontId="5"/>
  </si>
  <si>
    <t>Ⅲ</t>
    <phoneticPr fontId="5"/>
  </si>
  <si>
    <t>Ⅳ</t>
    <phoneticPr fontId="5"/>
  </si>
  <si>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5"/>
  </si>
  <si>
    <t>加算率</t>
    <rPh sb="0" eb="2">
      <t>カサン</t>
    </rPh>
    <rPh sb="2" eb="3">
      <t>リツ</t>
    </rPh>
    <phoneticPr fontId="5"/>
  </si>
  <si>
    <t>２．賃金改善の要件</t>
    <rPh sb="2" eb="4">
      <t>チンギン</t>
    </rPh>
    <rPh sb="4" eb="6">
      <t>カイゼン</t>
    </rPh>
    <rPh sb="7" eb="9">
      <t>ヨウケン</t>
    </rPh>
    <phoneticPr fontId="5"/>
  </si>
  <si>
    <t xml:space="preserve"> 加算の見込額（年額）</t>
    <rPh sb="1" eb="3">
      <t>カサン</t>
    </rPh>
    <rPh sb="4" eb="6">
      <t>ミコミ</t>
    </rPh>
    <rPh sb="6" eb="7">
      <t>ガク</t>
    </rPh>
    <rPh sb="8" eb="10">
      <t>ネンガク</t>
    </rPh>
    <phoneticPr fontId="5"/>
  </si>
  <si>
    <t>円</t>
    <rPh sb="0" eb="1">
      <t>エン</t>
    </rPh>
    <phoneticPr fontId="7"/>
  </si>
  <si>
    <t>…</t>
    <phoneticPr fontId="5"/>
  </si>
  <si>
    <t>①</t>
    <phoneticPr fontId="5"/>
  </si>
  <si>
    <t>②は①以上であること</t>
    <phoneticPr fontId="5"/>
  </si>
  <si>
    <t>！②が①以上になっていません！</t>
    <rPh sb="4" eb="6">
      <t xml:space="preserve">イジョウ </t>
    </rPh>
    <phoneticPr fontId="5"/>
  </si>
  <si>
    <t xml:space="preserve"> 賃金改善の見込額（年額）</t>
    <rPh sb="1" eb="5">
      <t>チンギンカイゼン</t>
    </rPh>
    <rPh sb="6" eb="9">
      <t>ミコミガク</t>
    </rPh>
    <rPh sb="10" eb="12">
      <t>ネンガク</t>
    </rPh>
    <phoneticPr fontId="5"/>
  </si>
  <si>
    <t>…</t>
    <phoneticPr fontId="5"/>
  </si>
  <si>
    <t>②</t>
    <phoneticPr fontId="5"/>
  </si>
  <si>
    <t xml:space="preserve"> ①のうち新加算Ⅳの1/2相当の見込額</t>
    <phoneticPr fontId="5"/>
  </si>
  <si>
    <t>③</t>
    <phoneticPr fontId="5"/>
  </si>
  <si>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5"/>
  </si>
  <si>
    <t>④は③以上であること</t>
    <phoneticPr fontId="5"/>
  </si>
  <si>
    <t xml:space="preserve"> ②のうち月額での賃金改善の見込額</t>
    <phoneticPr fontId="5"/>
  </si>
  <si>
    <t>…</t>
    <phoneticPr fontId="5"/>
  </si>
  <si>
    <t>④</t>
    <phoneticPr fontId="5"/>
  </si>
  <si>
    <t>３．その他の要件について</t>
    <rPh sb="4" eb="5">
      <t>タ</t>
    </rPh>
    <rPh sb="6" eb="8">
      <t>ヨウケン</t>
    </rPh>
    <phoneticPr fontId="5"/>
  </si>
  <si>
    <t>・</t>
    <phoneticPr fontId="5"/>
  </si>
  <si>
    <t>以下のそれぞれの項目について、いずれかを選択してください。</t>
    <rPh sb="0" eb="2">
      <t>イカ</t>
    </rPh>
    <rPh sb="8" eb="10">
      <t>コウモク</t>
    </rPh>
    <rPh sb="20" eb="22">
      <t>センタク</t>
    </rPh>
    <phoneticPr fontId="5"/>
  </si>
  <si>
    <t>！選択できていない項目があります！</t>
    <rPh sb="1" eb="3">
      <t xml:space="preserve">センタクデキテイナイ </t>
    </rPh>
    <rPh sb="9" eb="11">
      <t xml:space="preserve">コウモクガアリマス </t>
    </rPh>
    <phoneticPr fontId="5"/>
  </si>
  <si>
    <t>⑴</t>
    <phoneticPr fontId="5"/>
  </si>
  <si>
    <t>任用要件の整備（介護職員の任用における職位、職責又は職務内容等の要件）</t>
    <rPh sb="5" eb="7">
      <t>セイビ</t>
    </rPh>
    <phoneticPr fontId="5"/>
  </si>
  <si>
    <t>既に定めている</t>
    <rPh sb="0" eb="1">
      <t>スデ</t>
    </rPh>
    <rPh sb="2" eb="3">
      <t>サダ</t>
    </rPh>
    <phoneticPr fontId="5"/>
  </si>
  <si>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5"/>
  </si>
  <si>
    <t>⑵</t>
    <phoneticPr fontId="5"/>
  </si>
  <si>
    <t>賃金体系の整備（⑴の職位、職責又は職務内容等に応じた賃金体系）</t>
    <rPh sb="0" eb="2">
      <t>チンギン</t>
    </rPh>
    <rPh sb="2" eb="4">
      <t>タイケイ</t>
    </rPh>
    <rPh sb="5" eb="7">
      <t>セイビ</t>
    </rPh>
    <phoneticPr fontId="5"/>
  </si>
  <si>
    <t>⑶</t>
    <phoneticPr fontId="5"/>
  </si>
  <si>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5"/>
  </si>
  <si>
    <t>・</t>
    <phoneticPr fontId="5"/>
  </si>
  <si>
    <t>研修機会の提供又は技術指導等を実施するとともに、介護職員の能力評価を行う</t>
    <phoneticPr fontId="5"/>
  </si>
  <si>
    <t>資格取得のための支援を実施する</t>
    <phoneticPr fontId="5"/>
  </si>
  <si>
    <t>既に行っている</t>
    <rPh sb="0" eb="1">
      <t>スデ</t>
    </rPh>
    <rPh sb="2" eb="3">
      <t>オコナ</t>
    </rPh>
    <phoneticPr fontId="5"/>
  </si>
  <si>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5"/>
  </si>
  <si>
    <t>⑷</t>
    <phoneticPr fontId="5"/>
  </si>
  <si>
    <t>昇級の仕組みの整備（経験・資格等に応じた昇給又は定期昇給の仕組み）【新加算Ⅲのみ】</t>
    <rPh sb="0" eb="2">
      <t>ショウキュウ</t>
    </rPh>
    <rPh sb="3" eb="5">
      <t>シク</t>
    </rPh>
    <rPh sb="7" eb="9">
      <t>セイビ</t>
    </rPh>
    <rPh sb="34" eb="37">
      <t>シンカサン</t>
    </rPh>
    <phoneticPr fontId="5"/>
  </si>
  <si>
    <t>・</t>
    <phoneticPr fontId="5"/>
  </si>
  <si>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5"/>
  </si>
  <si>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5"/>
  </si>
  <si>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5"/>
  </si>
  <si>
    <t>処遇改善加算等として給付される額は、職員の賃金改善のために全額支出します。
また、処遇改善加算等による賃金改善以外の部分で賃金水準を引き下げません。</t>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</si>
  <si>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</si>
  <si>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</si>
  <si>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</si>
  <si>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7"/>
  </si>
  <si>
    <t>令和</t>
    <rPh sb="0" eb="2">
      <t>レイワ</t>
    </rPh>
    <phoneticPr fontId="7"/>
  </si>
  <si>
    <t>年</t>
    <rPh sb="0" eb="1">
      <t>ネン</t>
    </rPh>
    <phoneticPr fontId="7"/>
  </si>
  <si>
    <t>月</t>
    <rPh sb="0" eb="1">
      <t>ゲツ</t>
    </rPh>
    <phoneticPr fontId="7"/>
  </si>
  <si>
    <t>日</t>
    <rPh sb="0" eb="1">
      <t>ニチ</t>
    </rPh>
    <phoneticPr fontId="7"/>
  </si>
  <si>
    <t>法人名</t>
    <rPh sb="0" eb="2">
      <t>ホウジン</t>
    </rPh>
    <rPh sb="2" eb="3">
      <t>メイ</t>
    </rPh>
    <phoneticPr fontId="7"/>
  </si>
  <si>
    <t>代表者</t>
    <rPh sb="0" eb="3">
      <t>ダイヒョウシャ</t>
    </rPh>
    <phoneticPr fontId="7"/>
  </si>
  <si>
    <t>職名</t>
    <rPh sb="0" eb="2">
      <t>ショクメイ</t>
    </rPh>
    <phoneticPr fontId="7"/>
  </si>
  <si>
    <t>氏名</t>
    <rPh sb="0" eb="2">
      <t>シメイ</t>
    </rPh>
    <phoneticPr fontId="7"/>
  </si>
  <si>
    <t>事業者・書類作成者の基本情報</t>
    <rPh sb="0" eb="3">
      <t>ジギョウシャ</t>
    </rPh>
    <rPh sb="4" eb="6">
      <t>ショルイ</t>
    </rPh>
    <rPh sb="6" eb="8">
      <t>サクセイ</t>
    </rPh>
    <rPh sb="8" eb="9">
      <t>シャ</t>
    </rPh>
    <rPh sb="10" eb="12">
      <t>キホン</t>
    </rPh>
    <rPh sb="12" eb="14">
      <t>ジョウホウ</t>
    </rPh>
    <phoneticPr fontId="5"/>
  </si>
  <si>
    <t>フリガナ</t>
    <phoneticPr fontId="7"/>
  </si>
  <si>
    <t>法人
住所</t>
    <rPh sb="0" eb="2">
      <t>ホウジン</t>
    </rPh>
    <rPh sb="3" eb="5">
      <t>ジュウショ</t>
    </rPh>
    <phoneticPr fontId="7"/>
  </si>
  <si>
    <t>〒</t>
    <phoneticPr fontId="7"/>
  </si>
  <si>
    <t>-</t>
    <phoneticPr fontId="7"/>
  </si>
  <si>
    <t>名称</t>
    <rPh sb="0" eb="2">
      <t>メイショウ</t>
    </rPh>
    <phoneticPr fontId="7"/>
  </si>
  <si>
    <t>法人
代表者</t>
    <rPh sb="0" eb="2">
      <t>ホウジン</t>
    </rPh>
    <rPh sb="3" eb="6">
      <t>ダイヒョウシャ</t>
    </rPh>
    <phoneticPr fontId="7"/>
  </si>
  <si>
    <t>書類
作成者</t>
    <rPh sb="0" eb="2">
      <t>ショルイ</t>
    </rPh>
    <rPh sb="3" eb="5">
      <t>サクセイ</t>
    </rPh>
    <rPh sb="5" eb="6">
      <t>シャ</t>
    </rPh>
    <phoneticPr fontId="7"/>
  </si>
  <si>
    <t>フリガナ</t>
    <phoneticPr fontId="7"/>
  </si>
  <si>
    <t>電話番号</t>
    <rPh sb="0" eb="2">
      <t>デンワ</t>
    </rPh>
    <rPh sb="2" eb="4">
      <t>バンゴウ</t>
    </rPh>
    <phoneticPr fontId="7"/>
  </si>
  <si>
    <t>E-mail</t>
    <phoneticPr fontId="7"/>
  </si>
  <si>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5"/>
  </si>
  <si>
    <t>区分</t>
    <rPh sb="0" eb="2">
      <t>クブン</t>
    </rPh>
    <phoneticPr fontId="7"/>
  </si>
  <si>
    <t>内容</t>
    <rPh sb="0" eb="2">
      <t>ナイヨウ</t>
    </rPh>
    <phoneticPr fontId="7"/>
  </si>
  <si>
    <t>入職促進に向けた取組</t>
    <phoneticPr fontId="7"/>
  </si>
  <si>
    <t>法人や事業所の経営理念やケア方針・人材育成方針、その実現のための施策・仕組みなどの明確化</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</si>
  <si>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</si>
  <si>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</si>
  <si>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</si>
  <si>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資質の向上やキャリアアップに向けた支援</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</si>
  <si>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</si>
  <si>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</si>
  <si>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</si>
  <si>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</si>
  <si>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両立支援・多様な働き方の推進</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</si>
  <si>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</si>
  <si>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</si>
  <si>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</si>
  <si>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</si>
  <si>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腰痛を含む心身の健康管理</t>
    <phoneticPr fontId="7"/>
  </si>
  <si>
    <t>介護職員の身体の負担軽減のための介護技術の修得支援、介護ロボットやリフト等の介護機器等導入及び研修等による腰痛対策の実施</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</si>
  <si>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</si>
  <si>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</si>
  <si>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</si>
  <si>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生産性向上のための業務改善の取組</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</si>
  <si>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</si>
  <si>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</si>
  <si>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</si>
  <si>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</si>
  <si>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やりがい・働きがいの醸成</t>
    <phoneticPr fontId="7"/>
  </si>
  <si>
    <t>ミーティング等による職場内コミュニケーションの円滑化による個々の介護職員の気づきを踏まえた勤務環境やケア内容の改善</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</si>
  <si>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</si>
  <si>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</si>
  <si>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</si>
  <si>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5"/>
  </si>
  <si>
    <t>令和</t>
    <rPh sb="0" eb="2">
      <t>レイワ</t>
    </rPh>
    <phoneticPr fontId="5"/>
  </si>
  <si>
    <t>年</t>
    <rPh sb="0" eb="1">
      <t>ネン</t>
    </rPh>
    <phoneticPr fontId="5"/>
  </si>
  <si>
    <t>月</t>
    <rPh sb="0" eb="1">
      <t>ガツ</t>
    </rPh>
    <phoneticPr fontId="5"/>
  </si>
  <si>
    <t>～令和</t>
    <rPh sb="1" eb="3">
      <t>レイワ</t>
    </rPh>
    <phoneticPr fontId="5"/>
  </si>
  <si>
    <t>（</t>
    <phoneticPr fontId="5"/>
  </si>
  <si>
    <t>ヵ月</t>
    <rPh sb="1" eb="2">
      <t>ゲツ</t>
    </rPh>
    <phoneticPr fontId="5"/>
  </si>
  <si>
    <t>）</t>
    <phoneticPr fontId="5"/>
  </si>
  <si>
    <t>（参考）加算の見込額（内訳）</t>
    <rPh sb="1" eb="3">
      <t>サンコウ</t>
    </rPh>
    <rPh sb="4" eb="6">
      <t>カサン</t>
    </rPh>
    <rPh sb="7" eb="9">
      <t>ミコミ</t>
    </rPh>
    <rPh sb="9" eb="10">
      <t>ガク</t>
    </rPh>
    <rPh sb="11" eb="13">
      <t>ウチワケ</t>
    </rPh>
    <phoneticPr fontId="5"/>
  </si>
  <si>
    <t>加算
見込額</t>
    <rPh sb="0" eb="2">
      <t>カサン</t>
    </rPh>
    <rPh sb="3" eb="5">
      <t>ミコミ</t>
    </rPh>
    <rPh sb="5" eb="6">
      <t>ガク</t>
    </rPh>
    <phoneticPr fontId="5"/>
  </si>
  <si>
    <t>円</t>
    <rPh sb="0" eb="1">
      <t>エン</t>
    </rPh>
    <phoneticPr fontId="5"/>
  </si>
  <si>
    <t>ヶ月</t>
    <phoneticPr fontId="5"/>
  </si>
  <si>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5"/>
  </si>
  <si>
    <t>例１：共通版</t>
    <rPh sb="0" eb="1">
      <t xml:space="preserve">レイ </t>
    </rPh>
    <rPh sb="3" eb="5">
      <t>キョウツウ</t>
    </rPh>
    <rPh sb="5" eb="6">
      <t>バン</t>
    </rPh>
    <phoneticPr fontId="5"/>
  </si>
  <si>
    <t>職位</t>
    <rPh sb="0" eb="2">
      <t>ショクイ</t>
    </rPh>
    <phoneticPr fontId="7"/>
  </si>
  <si>
    <t>対応役職</t>
    <rPh sb="0" eb="2">
      <t>タイオウ</t>
    </rPh>
    <rPh sb="2" eb="4">
      <t>ヤクショク</t>
    </rPh>
    <phoneticPr fontId="7"/>
  </si>
  <si>
    <t>職責</t>
    <rPh sb="0" eb="2">
      <t>ショクセキ</t>
    </rPh>
    <phoneticPr fontId="7"/>
  </si>
  <si>
    <t>職務内容</t>
    <rPh sb="0" eb="2">
      <t>ショクム</t>
    </rPh>
    <rPh sb="2" eb="4">
      <t>ナイヨウ</t>
    </rPh>
    <phoneticPr fontId="7"/>
  </si>
  <si>
    <t>求められる能力</t>
    <rPh sb="0" eb="1">
      <t>モト</t>
    </rPh>
    <rPh sb="5" eb="7">
      <t>ノウリョク</t>
    </rPh>
    <phoneticPr fontId="7"/>
  </si>
  <si>
    <t>教育研修</t>
    <rPh sb="0" eb="2">
      <t>キョウイク</t>
    </rPh>
    <rPh sb="2" eb="4">
      <t>ケンシュウ</t>
    </rPh>
    <phoneticPr fontId="7"/>
  </si>
  <si>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7"/>
  </si>
  <si>
    <t>給与</t>
    <rPh sb="0" eb="2">
      <t>キュウヨ</t>
    </rPh>
    <phoneticPr fontId="7"/>
  </si>
  <si>
    <t>管理職</t>
    <rPh sb="0" eb="2">
      <t>カンリ</t>
    </rPh>
    <rPh sb="2" eb="3">
      <t>ショク</t>
    </rPh>
    <phoneticPr fontId="7"/>
  </si>
  <si>
    <t>施設管理者
（部長級）</t>
    <rPh sb="0" eb="2">
      <t>シセツ</t>
    </rPh>
    <rPh sb="2" eb="5">
      <t>カンリシャ</t>
    </rPh>
    <rPh sb="7" eb="10">
      <t>ブチョウキュウ</t>
    </rPh>
    <phoneticPr fontId="7"/>
  </si>
  <si>
    <t>施設の運営責任を負う</t>
    <rPh sb="0" eb="2">
      <t>シセツ</t>
    </rPh>
    <rPh sb="3" eb="5">
      <t>ウンエイ</t>
    </rPh>
    <rPh sb="8" eb="9">
      <t>オ</t>
    </rPh>
    <phoneticPr fontId="7"/>
  </si>
  <si>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7"/>
  </si>
  <si>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7"/>
  </si>
  <si>
    <t>経営者研修
管理者研修</t>
    <rPh sb="0" eb="3">
      <t>ケイエイシャ</t>
    </rPh>
    <rPh sb="3" eb="5">
      <t>ケンシュウ</t>
    </rPh>
    <rPh sb="6" eb="9">
      <t>カンリシャ</t>
    </rPh>
    <rPh sb="9" eb="11">
      <t>ケンシュウ</t>
    </rPh>
    <phoneticPr fontId="7"/>
  </si>
  <si>
    <t>●年以上
社会福祉士
介護福祉士
介護職員実務者研修修了</t>
    <rPh sb="5" eb="7">
      <t>シャカイ</t>
    </rPh>
    <rPh sb="7" eb="9">
      <t>フクシ</t>
    </rPh>
    <rPh sb="9" eb="10">
      <t>シ</t>
    </rPh>
    <rPh sb="11" eb="13">
      <t>カイゴ</t>
    </rPh>
    <rPh sb="13" eb="16">
      <t>フクシシ</t>
    </rPh>
    <phoneticPr fontId="7"/>
  </si>
  <si>
    <t>常勤（月給）
・基本給 ●●●円～
・経験手当 ＋●●円
・役職手当 ＋●●円</t>
    <rPh sb="30" eb="32">
      <t>ヤクショク</t>
    </rPh>
    <rPh sb="32" eb="34">
      <t>テアテ</t>
    </rPh>
    <phoneticPr fontId="7"/>
  </si>
  <si>
    <t>グループ長
（課長級）</t>
    <rPh sb="4" eb="5">
      <t>チョウ</t>
    </rPh>
    <rPh sb="7" eb="10">
      <t>カチョウキュウ</t>
    </rPh>
    <phoneticPr fontId="7"/>
  </si>
  <si>
    <t>高度な業務の遂行
グループの統括
他の従業員への指導・育成</t>
    <rPh sb="0" eb="2">
      <t>コウド</t>
    </rPh>
    <rPh sb="6" eb="8">
      <t>スイコウ</t>
    </rPh>
    <rPh sb="14" eb="16">
      <t>トウカツ</t>
    </rPh>
    <rPh sb="24" eb="26">
      <t>シドウ</t>
    </rPh>
    <rPh sb="27" eb="29">
      <t>イクセイ</t>
    </rPh>
    <phoneticPr fontId="7"/>
  </si>
  <si>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7"/>
  </si>
  <si>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7"/>
  </si>
  <si>
    <t>管理職研修</t>
    <rPh sb="0" eb="2">
      <t>カンリ</t>
    </rPh>
    <rPh sb="2" eb="3">
      <t>ショク</t>
    </rPh>
    <rPh sb="3" eb="5">
      <t>ケンシュウ</t>
    </rPh>
    <phoneticPr fontId="7"/>
  </si>
  <si>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7"/>
  </si>
  <si>
    <t>上級職</t>
    <rPh sb="0" eb="2">
      <t>ジョウキュウ</t>
    </rPh>
    <rPh sb="2" eb="3">
      <t>ショク</t>
    </rPh>
    <phoneticPr fontId="7"/>
  </si>
  <si>
    <t>主任</t>
    <rPh sb="0" eb="2">
      <t>シュニン</t>
    </rPh>
    <phoneticPr fontId="7"/>
  </si>
  <si>
    <t>高度な業務の遂行
他の従業員への指導</t>
    <rPh sb="0" eb="2">
      <t>コウド</t>
    </rPh>
    <rPh sb="6" eb="8">
      <t>スイコウ</t>
    </rPh>
    <phoneticPr fontId="7"/>
  </si>
  <si>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7"/>
  </si>
  <si>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7"/>
  </si>
  <si>
    <t>主任・リーダー研修
実務研修</t>
    <rPh sb="0" eb="2">
      <t>シュニン</t>
    </rPh>
    <rPh sb="7" eb="9">
      <t>ケンシュウ</t>
    </rPh>
    <rPh sb="10" eb="12">
      <t>ジツム</t>
    </rPh>
    <rPh sb="12" eb="14">
      <t>ケンシュウ</t>
    </rPh>
    <phoneticPr fontId="7"/>
  </si>
  <si>
    <t>●年以上
介護福祉士
介護職員実務者研修修了</t>
    <rPh sb="5" eb="7">
      <t>カイゴ</t>
    </rPh>
    <rPh sb="7" eb="10">
      <t>フクシシ</t>
    </rPh>
    <phoneticPr fontId="7"/>
  </si>
  <si>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7"/>
  </si>
  <si>
    <t>中級職</t>
    <rPh sb="2" eb="3">
      <t>ショク</t>
    </rPh>
    <phoneticPr fontId="7"/>
  </si>
  <si>
    <t>通常の介護業務
他の従業員への助言</t>
    <rPh sb="3" eb="5">
      <t>カイゴ</t>
    </rPh>
    <phoneticPr fontId="7"/>
  </si>
  <si>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7"/>
  </si>
  <si>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7"/>
  </si>
  <si>
    <t>実務研修</t>
    <rPh sb="0" eb="2">
      <t>ジツム</t>
    </rPh>
    <rPh sb="2" eb="4">
      <t>ケンシュウ</t>
    </rPh>
    <phoneticPr fontId="7"/>
  </si>
  <si>
    <t>●年以上
介護職員実務者研修修了</t>
    <rPh sb="1" eb="2">
      <t>ネン</t>
    </rPh>
    <rPh sb="2" eb="4">
      <t>イジョウ</t>
    </rPh>
    <rPh sb="5" eb="7">
      <t>カイゴ</t>
    </rPh>
    <rPh sb="7" eb="9">
      <t>ショクイン</t>
    </rPh>
    <rPh sb="9" eb="12">
      <t>ジツムシャ</t>
    </rPh>
    <rPh sb="12" eb="13">
      <t>ケン</t>
    </rPh>
    <phoneticPr fontId="7"/>
  </si>
  <si>
    <t>常勤（月給）
・基本給 ●●●円～
・資格手当 ＋●●円
非常勤（時給）
・●●　円
・資格手当 ＋●●円</t>
    <rPh sb="0" eb="2">
      <t>ジョウキン</t>
    </rPh>
    <rPh sb="19" eb="21">
      <t>シカク</t>
    </rPh>
    <rPh sb="30" eb="33">
      <t>ヒジョウキンジキュウ</t>
    </rPh>
    <phoneticPr fontId="7"/>
  </si>
  <si>
    <t>初級職</t>
    <rPh sb="2" eb="3">
      <t>ショク</t>
    </rPh>
    <phoneticPr fontId="7"/>
  </si>
  <si>
    <t>通常の介護業務</t>
    <rPh sb="3" eb="5">
      <t>カイゴ</t>
    </rPh>
    <phoneticPr fontId="7"/>
  </si>
  <si>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7"/>
  </si>
  <si>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7"/>
  </si>
  <si>
    <t>実務研修
新任研修</t>
    <rPh sb="0" eb="2">
      <t>ジツム</t>
    </rPh>
    <rPh sb="2" eb="4">
      <t>ケンシュウ</t>
    </rPh>
    <rPh sb="5" eb="7">
      <t>シンニン</t>
    </rPh>
    <rPh sb="7" eb="9">
      <t>ケンシュウ</t>
    </rPh>
    <phoneticPr fontId="7"/>
  </si>
  <si>
    <t>入社時～
介護職員初任者研修修了</t>
    <rPh sb="2" eb="3">
      <t>ジ</t>
    </rPh>
    <rPh sb="5" eb="7">
      <t>カイゴ</t>
    </rPh>
    <rPh sb="7" eb="9">
      <t>ショクイン</t>
    </rPh>
    <rPh sb="9" eb="12">
      <t>ショニンシャ</t>
    </rPh>
    <rPh sb="12" eb="14">
      <t>ケンシュウ</t>
    </rPh>
    <phoneticPr fontId="7"/>
  </si>
  <si>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7"/>
  </si>
  <si>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7"/>
  </si>
  <si>
    <t>（研修計画）</t>
    <rPh sb="1" eb="3">
      <t>ケンシュウ</t>
    </rPh>
    <rPh sb="3" eb="5">
      <t>ケイカク</t>
    </rPh>
    <phoneticPr fontId="5"/>
  </si>
  <si>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5"/>
  </si>
  <si>
    <t>例２：訪問系（簡易版）</t>
    <rPh sb="0" eb="1">
      <t xml:space="preserve">レイ </t>
    </rPh>
    <rPh sb="3" eb="6">
      <t>カンイバン</t>
    </rPh>
    <phoneticPr fontId="5"/>
  </si>
  <si>
    <t>職位・役職</t>
    <rPh sb="0" eb="2">
      <t>ショクイ</t>
    </rPh>
    <rPh sb="3" eb="5">
      <t>ヤクショク</t>
    </rPh>
    <phoneticPr fontId="7"/>
  </si>
  <si>
    <t>任用要件</t>
    <rPh sb="0" eb="2">
      <t>ニンヨウ</t>
    </rPh>
    <rPh sb="2" eb="4">
      <t>ヨウケン</t>
    </rPh>
    <phoneticPr fontId="7"/>
  </si>
  <si>
    <t>給与
（常勤・月給）</t>
    <rPh sb="7" eb="9">
      <t>ゲッキュウ</t>
    </rPh>
    <phoneticPr fontId="5"/>
  </si>
  <si>
    <t>給与
（非常勤・時給）</t>
    <rPh sb="0" eb="2">
      <t>キュウヨ</t>
    </rPh>
    <rPh sb="4" eb="7">
      <t>ヒジョウキン</t>
    </rPh>
    <rPh sb="8" eb="10">
      <t>ジキュウ</t>
    </rPh>
    <phoneticPr fontId="7"/>
  </si>
  <si>
    <t>上級ヘルパー
（主任）</t>
    <rPh sb="0" eb="2">
      <t>ジョウキュウ</t>
    </rPh>
    <rPh sb="8" eb="10">
      <t>シュニン</t>
    </rPh>
    <phoneticPr fontId="7"/>
  </si>
  <si>
    <t>常勤（月給）
・基本給 ●●●円～
・経験手当 ＋●●円
・役職手当 ＋●●円</t>
    <rPh sb="0" eb="2">
      <t>ジョウキン</t>
    </rPh>
    <rPh sb="19" eb="21">
      <t>ケイケン</t>
    </rPh>
    <rPh sb="38" eb="39">
      <t>エン</t>
    </rPh>
    <phoneticPr fontId="7"/>
  </si>
  <si>
    <t>非常勤（時給）
・●●　円
・経験手当 ＋●●円</t>
    <phoneticPr fontId="7"/>
  </si>
  <si>
    <t>中級ヘルパー</t>
    <rPh sb="0" eb="2">
      <t>チュウキュウ</t>
    </rPh>
    <phoneticPr fontId="7"/>
  </si>
  <si>
    <t>常勤（月給）
・基本給 ●●●円～
・資格手当 ＋●●円</t>
    <rPh sb="0" eb="2">
      <t>ジョウキン</t>
    </rPh>
    <rPh sb="19" eb="21">
      <t>シカク</t>
    </rPh>
    <phoneticPr fontId="7"/>
  </si>
  <si>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5"/>
  </si>
  <si>
    <t>初級ヘルパー</t>
    <rPh sb="0" eb="2">
      <t>ショキュウ</t>
    </rPh>
    <phoneticPr fontId="7"/>
  </si>
  <si>
    <t>常勤（月給）
・基本給 ●●●円～
・資格手当 ＋●●円</t>
    <rPh sb="0" eb="2">
      <t>ジョウキン</t>
    </rPh>
    <rPh sb="19" eb="21">
      <t>シカク</t>
    </rPh>
    <rPh sb="21" eb="23">
      <t>テアテ</t>
    </rPh>
    <rPh sb="27" eb="28">
      <t>エン</t>
    </rPh>
    <phoneticPr fontId="7"/>
  </si>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</sst>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1">
    <font>
      <sz val="11"/>
      <color theme="1"/>
      <name val="游ゴシック"/>
      <family val="2"/>
      <scheme val="minor"/>
    </font>
    <font>
      <b/>
      <sz val="11"/>
      <color rgb="FF3F3F3F"/>
      <name val="游ゴシック"/>
      <family val="2"/>
      <charset val="128"/>
      <scheme val="minor"/>
    </font>
    <font>
      <sz val="11"/>
      <color theme="1"/>
      <name val="游ゴシック"/>
      <family val="2"/>
      <scheme val="minor"/>
    </font>
    <font>
      <sz val="9"/>
      <color rgb="FF000000"/>
      <name val="Meiryo UI"/>
      <family val="3"/>
      <charset val="128"/>
    </font>
    <font>
      <sz val="11"/>
      <color theme="1"/>
      <name val="ＭＳ ゴシック"/>
      <family val="3"/>
      <charset val="128"/>
    </font>
    <font>
      <sz val="6"/>
      <name val="游ゴシック"/>
      <family val="3"/>
      <charset val="128"/>
      <scheme val="minor"/>
    </font>
    <font>
      <sz val="9"/>
      <color theme="1"/>
      <name val="ＭＳ ゴシック"/>
      <family val="3"/>
      <charset val="128"/>
    </font>
    <font>
      <sz val="6"/>
      <name val="ＭＳ Ｐゴシック"/>
      <family val="3"/>
      <charset val="128"/>
    </font>
    <font>
      <sz val="10"/>
      <color theme="1"/>
      <name val="ＭＳ ゴシック"/>
      <family val="3"/>
      <charset val="128"/>
    </font>
    <font>
      <sz val="8"/>
      <color theme="1"/>
      <name val="ＭＳ ゴシック"/>
      <family val="3"/>
      <charset val="128"/>
    </font>
    <font>
      <sz val="12"/>
      <color theme="1"/>
      <name val="ＭＳ ゴシック"/>
      <family val="3"/>
      <charset val="128"/>
    </font>
    <font>
      <sz val="7"/>
      <color theme="1"/>
      <name val="ＭＳ ゴシック"/>
      <family val="3"/>
      <charset val="128"/>
    </font>
    <font>
      <sz val="6.5"/>
      <color theme="1"/>
      <name val="ＭＳ ゴシック"/>
      <family val="3"/>
      <charset val="128"/>
    </font>
    <font>
      <sz val="10"/>
      <name val="ＭＳ ゴシック"/>
      <family val="3"/>
      <charset val="128"/>
    </font>
    <font>
      <b/>
      <sz val="8"/>
      <color theme="1"/>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6"/>
      <color theme="1"/>
      <name val="ＭＳ ゴシック"/>
      <family val="3"/>
      <charset val="128"/>
    </font>
    <font>
      <b/>
      <sz val="11"/>
      <name val="ＭＳ Ｐゴシック"/>
      <family val="2"/>
      <charset val="128"/>
    </font>
    <font>
      <sz val="9"/>
      <color theme="1"/>
      <name val="ＭＳ Ｐゴシック"/>
      <family val="3"/>
      <charset val="128"/>
    </font>
    <font>
      <sz val="8.5"/>
      <color theme="1"/>
      <name val="ＭＳ ゴシック"/>
      <family val="3"/>
      <charset val="128"/>
    </font>
    <font>
      <sz val="9"/>
      <name val="ＭＳ ゴシック"/>
      <family val="3"/>
      <charset val="128"/>
    </font>
    <font>
      <b/>
      <sz val="10.5"/>
      <color theme="1"/>
      <name val="ＭＳ Ｐゴシック"/>
      <family val="3"/>
      <charset val="128"/>
    </font>
    <font>
      <sz val="11"/>
      <color theme="1"/>
      <name val="ＭＳ Ｐゴシック"/>
      <family val="3"/>
      <charset val="128"/>
    </font>
    <font>
      <sz val="10.5"/>
      <color theme="1"/>
      <name val="ＭＳ Ｐゴシック"/>
      <family val="3"/>
      <charset val="128"/>
    </font>
    <font>
      <b/>
      <sz val="9"/>
      <color theme="1"/>
      <name val="ＭＳ Ｐゴシック"/>
      <family val="3"/>
      <charset val="128"/>
    </font>
    <font>
      <sz val="8"/>
      <color theme="1"/>
      <name val="ＭＳ Ｐ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b/>
      <sz val="9"/>
      <color theme="1"/>
      <name val="ＭＳ ゴシック"/>
      <family val="3"/>
      <charset val="128"/>
    </font>
    <font>
      <b/>
      <sz val="10"/>
      <color theme="1"/>
      <name val="ＭＳ ゴシック"/>
      <family val="3"/>
      <charset val="128"/>
    </font>
    <font>
      <sz val="7"/>
      <name val="ＭＳ ゴシック"/>
      <family val="3"/>
      <charset val="128"/>
    </font>
    <font>
      <sz val="9"/>
      <color rgb="FF000000"/>
      <name val="MS P ゴシック"/>
      <charset val="128"/>
    </font>
    <font>
      <sz val="9"/>
      <color rgb="FF000000"/>
      <name val="MS P ゴシック"/>
      <family val="3"/>
      <charset val="128"/>
    </font>
    <font>
      <sz val="9"/>
      <color rgb="FF000000"/>
      <name val="Yu Gothic"/>
      <family val="3"/>
      <charset val="128"/>
    </font>
    <font>
      <sz val="11"/>
      <color theme="1"/>
      <name val="游ゴシック"/>
      <family val="3"/>
      <charset val="128"/>
      <scheme val="minor"/>
    </font>
    <font>
      <sz val="24"/>
      <name val="ＭＳ Ｐゴシック"/>
      <family val="2"/>
      <charset val="128"/>
    </font>
    <font>
      <sz val="20"/>
      <name val="ＭＳゴシック"/>
      <family val="3"/>
      <charset val="128"/>
    </font>
    <font>
      <sz val="20"/>
      <color theme="1"/>
      <name val="ＭＳゴシック"/>
      <family val="3"/>
      <charset val="128"/>
    </font>
    <font>
      <sz val="11"/>
      <name val="ＭＳ Ｐゴシック"/>
      <family val="2"/>
      <charset val="128"/>
    </font>
    <font>
      <sz val="11"/>
      <name val="ＭＳゴシック"/>
      <family val="3"/>
      <charset val="128"/>
    </font>
    <font>
      <sz val="11"/>
      <color theme="1"/>
      <name val="ＭＳゴシック"/>
      <family val="3"/>
      <charset val="128"/>
    </font>
    <font>
      <sz val="18"/>
      <name val="ＭＳ ゴシック"/>
      <family val="3"/>
      <charset val="128"/>
    </font>
    <font>
      <sz val="20"/>
      <name val="ＭＳ ゴシック"/>
      <family val="3"/>
      <charset val="128"/>
    </font>
    <font>
      <sz val="24"/>
      <name val="ＭＳゴシック"/>
      <family val="3"/>
      <charset val="128"/>
    </font>
    <font>
      <sz val="16"/>
      <name val="ＭＳ Ｐ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2CC"/>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auto="1"/>
      </top>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8" fillId="0" borderId="0">
      <alignment vertical="center"/>
    </xf>
  </cellStyleXfs>
  <cellXfs count="341">
    <xf numFmtId="0" fontId="0" fillId="0" borderId="0" xfId="0"/>
    <xf numFmtId="0" fontId="4" fillId="2" borderId="0" xfId="0" applyFont="1" applyFill="1" applyAlignment="1" applyProtection="1">
      <alignment vertical="center"/>
    </xf>
    <xf numFmtId="0" fontId="4" fillId="2" borderId="0" xfId="0" applyFont="1" applyFill="1" applyProtection="1"/>
    <xf numFmtId="0" fontId="6" fillId="3"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9" fillId="2" borderId="0" xfId="0" applyFont="1" applyFill="1" applyProtection="1"/>
    <xf numFmtId="0" fontId="8" fillId="2" borderId="0" xfId="0" applyFont="1" applyFill="1" applyProtection="1"/>
    <xf numFmtId="0" fontId="10" fillId="2" borderId="0" xfId="0" applyFont="1" applyFill="1" applyAlignment="1" applyProtection="1">
      <alignment horizontal="center" vertical="center"/>
    </xf>
    <xf numFmtId="0" fontId="6" fillId="2" borderId="0" xfId="0" applyFont="1" applyFill="1" applyAlignment="1" applyProtection="1">
      <alignment vertical="center"/>
    </xf>
    <xf numFmtId="0" fontId="9" fillId="2" borderId="0" xfId="0" applyFont="1" applyFill="1" applyAlignment="1" applyProtection="1">
      <alignment vertical="center"/>
    </xf>
    <xf numFmtId="0" fontId="8" fillId="2" borderId="0" xfId="0" applyFont="1" applyFill="1" applyAlignment="1" applyProtection="1">
      <alignment vertical="center"/>
    </xf>
    <xf numFmtId="0" fontId="9" fillId="3" borderId="1" xfId="0" applyFont="1" applyFill="1" applyBorder="1" applyAlignment="1" applyProtection="1">
      <alignment horizontal="center" vertical="center" wrapText="1" shrinkToFit="1"/>
    </xf>
    <xf numFmtId="0" fontId="9"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4" fillId="2" borderId="0" xfId="0" applyFont="1" applyFill="1" applyAlignment="1" applyProtection="1">
      <alignment wrapText="1"/>
    </xf>
    <xf numFmtId="0" fontId="9" fillId="2" borderId="0" xfId="0" applyFont="1" applyFill="1" applyAlignment="1" applyProtection="1">
      <alignment wrapText="1"/>
    </xf>
    <xf numFmtId="0" fontId="8" fillId="2" borderId="0" xfId="0" applyFont="1" applyFill="1" applyAlignment="1" applyProtection="1">
      <alignment wrapText="1"/>
    </xf>
    <xf numFmtId="0" fontId="8"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shrinkToFit="1"/>
      <protection locked="0"/>
    </xf>
    <xf numFmtId="0" fontId="6" fillId="4" borderId="1" xfId="0" applyFont="1" applyFill="1" applyBorder="1" applyAlignment="1" applyProtection="1">
      <alignment horizontal="center" vertical="center" shrinkToFit="1"/>
      <protection locked="0"/>
    </xf>
    <xf numFmtId="2" fontId="8" fillId="2" borderId="2" xfId="0" applyNumberFormat="1" applyFont="1" applyFill="1" applyBorder="1" applyAlignment="1" applyProtection="1">
      <alignment horizontal="right" vertical="center" wrapText="1"/>
    </xf>
    <xf numFmtId="2" fontId="8" fillId="2" borderId="3" xfId="0" applyNumberFormat="1" applyFont="1" applyFill="1" applyBorder="1" applyAlignment="1" applyProtection="1">
      <alignment horizontal="right" vertical="center" wrapText="1"/>
    </xf>
    <xf numFmtId="38" fontId="8" fillId="4" borderId="1" xfId="1" applyFont="1" applyFill="1" applyBorder="1" applyAlignment="1" applyProtection="1">
      <alignment horizontal="right" vertical="center" shrinkToFit="1"/>
      <protection locked="0"/>
    </xf>
    <xf numFmtId="0" fontId="9" fillId="4" borderId="1" xfId="0" applyFont="1" applyFill="1" applyBorder="1" applyAlignment="1" applyProtection="1">
      <alignment horizontal="center" vertical="center" wrapText="1"/>
      <protection locked="0"/>
    </xf>
    <xf numFmtId="0" fontId="6" fillId="2" borderId="0" xfId="0" applyFont="1" applyFill="1" applyProtection="1"/>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6" fillId="2" borderId="0" xfId="0" applyFont="1" applyFill="1" applyAlignment="1" applyProtection="1">
      <alignment vertical="center" wrapText="1"/>
    </xf>
    <xf numFmtId="0" fontId="9" fillId="4" borderId="8"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3" fillId="0" borderId="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2" borderId="3"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2" fontId="6" fillId="4" borderId="10" xfId="0" applyNumberFormat="1" applyFont="1" applyFill="1" applyBorder="1" applyAlignment="1" applyProtection="1">
      <alignment vertical="center"/>
    </xf>
    <xf numFmtId="2" fontId="4" fillId="2" borderId="11" xfId="0" applyNumberFormat="1" applyFont="1" applyFill="1" applyBorder="1" applyAlignment="1" applyProtection="1">
      <alignment horizontal="center" vertical="center"/>
    </xf>
    <xf numFmtId="2" fontId="4" fillId="2" borderId="12" xfId="0" applyNumberFormat="1" applyFont="1" applyFill="1" applyBorder="1" applyAlignment="1" applyProtection="1">
      <alignment horizontal="center" vertical="center"/>
    </xf>
    <xf numFmtId="2" fontId="4" fillId="2" borderId="13" xfId="0" applyNumberFormat="1" applyFont="1" applyFill="1" applyBorder="1" applyAlignment="1" applyProtection="1">
      <alignment horizontal="center" vertical="center"/>
    </xf>
    <xf numFmtId="2" fontId="6" fillId="4" borderId="14" xfId="0" applyNumberFormat="1" applyFont="1" applyFill="1" applyBorder="1" applyAlignment="1" applyProtection="1">
      <alignment vertical="center"/>
    </xf>
    <xf numFmtId="2" fontId="4" fillId="2" borderId="14" xfId="0" applyNumberFormat="1" applyFont="1" applyFill="1" applyBorder="1" applyAlignment="1" applyProtection="1">
      <alignment horizontal="center" vertical="center"/>
    </xf>
    <xf numFmtId="2" fontId="4" fillId="2" borderId="15" xfId="0" applyNumberFormat="1" applyFont="1" applyFill="1" applyBorder="1" applyAlignment="1" applyProtection="1">
      <alignment horizontal="center" vertical="center"/>
    </xf>
    <xf numFmtId="0" fontId="9" fillId="2" borderId="8" xfId="0" applyFont="1" applyFill="1" applyBorder="1" applyAlignment="1" applyProtection="1">
      <alignment horizontal="center" vertical="center"/>
      <protection locked="0"/>
    </xf>
    <xf numFmtId="0" fontId="14" fillId="2" borderId="16" xfId="0" applyFont="1" applyFill="1" applyBorder="1" applyAlignment="1" applyProtection="1">
      <alignment horizontal="left" vertical="center" wrapText="1"/>
    </xf>
    <xf numFmtId="0" fontId="14" fillId="2" borderId="17" xfId="0" applyFont="1" applyFill="1" applyBorder="1" applyAlignment="1" applyProtection="1">
      <alignment horizontal="left" vertical="center" wrapText="1"/>
    </xf>
    <xf numFmtId="0" fontId="14" fillId="2" borderId="18" xfId="0" applyFont="1" applyFill="1" applyBorder="1" applyAlignment="1" applyProtection="1">
      <alignment horizontal="left" vertical="center" wrapText="1"/>
    </xf>
    <xf numFmtId="0" fontId="9" fillId="4" borderId="19"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4" borderId="2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shrinkToFit="1"/>
    </xf>
    <xf numFmtId="0" fontId="12" fillId="3" borderId="3" xfId="0" applyFont="1" applyFill="1" applyBorder="1" applyAlignment="1" applyProtection="1">
      <alignment horizontal="center" vertical="center" shrinkToFit="1"/>
    </xf>
    <xf numFmtId="176" fontId="15" fillId="2" borderId="2" xfId="0" applyNumberFormat="1" applyFont="1" applyFill="1" applyBorder="1" applyAlignment="1" applyProtection="1">
      <alignment horizontal="center" vertical="center"/>
    </xf>
    <xf numFmtId="176" fontId="15" fillId="2" borderId="3" xfId="0" applyNumberFormat="1" applyFont="1" applyFill="1" applyBorder="1" applyAlignment="1" applyProtection="1">
      <alignment horizontal="center" vertical="center"/>
    </xf>
    <xf numFmtId="176" fontId="15" fillId="2" borderId="4" xfId="0" applyNumberFormat="1" applyFont="1" applyFill="1" applyBorder="1" applyAlignment="1" applyProtection="1">
      <alignment horizontal="center" vertical="center"/>
    </xf>
    <xf numFmtId="176" fontId="15" fillId="2" borderId="9" xfId="0" applyNumberFormat="1" applyFont="1" applyFill="1" applyBorder="1" applyAlignment="1" applyProtection="1">
      <alignment horizontal="center" vertical="center"/>
    </xf>
    <xf numFmtId="176" fontId="15" fillId="2" borderId="22" xfId="0" applyNumberFormat="1" applyFont="1" applyFill="1" applyBorder="1" applyAlignment="1" applyProtection="1">
      <alignment horizontal="center" vertical="center"/>
    </xf>
    <xf numFmtId="176" fontId="15" fillId="2" borderId="23" xfId="0" applyNumberFormat="1" applyFont="1" applyFill="1" applyBorder="1" applyAlignment="1" applyProtection="1">
      <alignment horizontal="center" vertical="center"/>
    </xf>
    <xf numFmtId="176" fontId="15" fillId="2" borderId="24" xfId="0" applyNumberFormat="1" applyFont="1" applyFill="1" applyBorder="1" applyAlignment="1" applyProtection="1">
      <alignment horizontal="center" vertical="center"/>
    </xf>
    <xf numFmtId="0" fontId="9" fillId="2" borderId="19" xfId="0" applyFont="1" applyFill="1" applyBorder="1" applyAlignment="1" applyProtection="1">
      <alignment horizontal="center" vertical="center"/>
      <protection locked="0"/>
    </xf>
    <xf numFmtId="0" fontId="14" fillId="2" borderId="25"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4" fillId="2" borderId="5" xfId="0" applyFont="1" applyFill="1" applyBorder="1" applyAlignment="1" applyProtection="1">
      <alignment horizontal="left"/>
    </xf>
    <xf numFmtId="0" fontId="14" fillId="2" borderId="27"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29" xfId="0" applyFont="1" applyFill="1" applyBorder="1" applyAlignment="1" applyProtection="1">
      <alignment horizontal="left" vertical="center" wrapText="1"/>
    </xf>
    <xf numFmtId="0" fontId="4" fillId="2" borderId="0" xfId="0" applyFont="1" applyFill="1" applyAlignment="1" applyProtection="1">
      <alignment horizontal="left"/>
    </xf>
    <xf numFmtId="0" fontId="6" fillId="2" borderId="8"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177" fontId="16" fillId="2" borderId="8" xfId="1" applyNumberFormat="1" applyFont="1" applyFill="1" applyBorder="1" applyAlignment="1" applyProtection="1">
      <alignment horizontal="right" vertical="center" shrinkToFit="1"/>
    </xf>
    <xf numFmtId="177" fontId="16" fillId="2" borderId="5" xfId="1" applyNumberFormat="1" applyFont="1" applyFill="1" applyBorder="1" applyAlignment="1" applyProtection="1">
      <alignment horizontal="right" vertical="center" shrinkToFit="1"/>
    </xf>
    <xf numFmtId="177" fontId="16" fillId="2" borderId="30" xfId="1" applyNumberFormat="1" applyFont="1" applyFill="1" applyBorder="1" applyAlignment="1" applyProtection="1">
      <alignment horizontal="right" vertical="center" shrinkToFit="1"/>
    </xf>
    <xf numFmtId="0" fontId="17"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32"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2" borderId="33" xfId="0" applyFont="1" applyFill="1" applyBorder="1" applyAlignment="1" applyProtection="1">
      <alignment horizontal="left" vertical="center"/>
    </xf>
    <xf numFmtId="177" fontId="16" fillId="2" borderId="32" xfId="1" applyNumberFormat="1" applyFont="1" applyFill="1" applyBorder="1" applyAlignment="1" applyProtection="1">
      <alignment horizontal="right" vertical="center" shrinkToFit="1"/>
    </xf>
    <xf numFmtId="177" fontId="16" fillId="2" borderId="0" xfId="1" applyNumberFormat="1" applyFont="1" applyFill="1" applyBorder="1" applyAlignment="1" applyProtection="1">
      <alignment horizontal="right" vertical="center" shrinkToFit="1"/>
    </xf>
    <xf numFmtId="177" fontId="16" fillId="2" borderId="34" xfId="1" applyNumberFormat="1" applyFont="1" applyFill="1" applyBorder="1" applyAlignment="1" applyProtection="1">
      <alignment horizontal="right" vertical="center" shrinkToFit="1"/>
    </xf>
    <xf numFmtId="0" fontId="17" fillId="2" borderId="35" xfId="0" applyFont="1" applyFill="1" applyBorder="1" applyAlignment="1" applyProtection="1">
      <alignment horizontal="center" vertical="center"/>
    </xf>
    <xf numFmtId="0" fontId="6" fillId="2" borderId="19" xfId="0" applyFont="1" applyFill="1" applyBorder="1" applyAlignment="1" applyProtection="1">
      <alignment horizontal="left" vertical="center"/>
    </xf>
    <xf numFmtId="0" fontId="6" fillId="2" borderId="20" xfId="0" applyFont="1" applyFill="1" applyBorder="1" applyAlignment="1" applyProtection="1">
      <alignment horizontal="left" vertical="center"/>
    </xf>
    <xf numFmtId="0" fontId="6" fillId="2" borderId="21" xfId="0" applyFont="1" applyFill="1" applyBorder="1" applyAlignment="1" applyProtection="1">
      <alignment horizontal="left" vertical="center"/>
    </xf>
    <xf numFmtId="177" fontId="16" fillId="2" borderId="19" xfId="1" applyNumberFormat="1" applyFont="1" applyFill="1" applyBorder="1" applyAlignment="1" applyProtection="1">
      <alignment horizontal="right" vertical="center" shrinkToFit="1"/>
    </xf>
    <xf numFmtId="177" fontId="16" fillId="2" borderId="20" xfId="1" applyNumberFormat="1" applyFont="1" applyFill="1" applyBorder="1" applyAlignment="1" applyProtection="1">
      <alignment horizontal="right" vertical="center" shrinkToFit="1"/>
    </xf>
    <xf numFmtId="177" fontId="16" fillId="2" borderId="36" xfId="1" applyNumberFormat="1" applyFont="1" applyFill="1" applyBorder="1" applyAlignment="1" applyProtection="1">
      <alignment horizontal="right" vertical="center" shrinkToFit="1"/>
    </xf>
    <xf numFmtId="0" fontId="17" fillId="2" borderId="37" xfId="0" applyFont="1" applyFill="1" applyBorder="1" applyAlignment="1" applyProtection="1">
      <alignment horizontal="center" vertical="center"/>
    </xf>
    <xf numFmtId="0" fontId="9" fillId="2" borderId="0" xfId="0" applyFont="1" applyFill="1" applyAlignment="1" applyProtection="1">
      <alignment horizontal="left" vertical="center"/>
    </xf>
    <xf numFmtId="0" fontId="18" fillId="5" borderId="38" xfId="0" applyFont="1" applyFill="1" applyBorder="1" applyAlignment="1" applyProtection="1">
      <alignment horizontal="center" vertical="center"/>
    </xf>
    <xf numFmtId="177" fontId="16" fillId="4" borderId="8" xfId="1" applyNumberFormat="1" applyFont="1" applyFill="1" applyBorder="1" applyAlignment="1" applyProtection="1">
      <alignment horizontal="right" vertical="center"/>
      <protection locked="0"/>
    </xf>
    <xf numFmtId="177" fontId="16" fillId="4" borderId="5" xfId="1" applyNumberFormat="1" applyFont="1" applyFill="1" applyBorder="1" applyAlignment="1" applyProtection="1">
      <alignment horizontal="right" vertical="center"/>
      <protection locked="0"/>
    </xf>
    <xf numFmtId="177" fontId="16" fillId="4" borderId="30" xfId="1" applyNumberFormat="1" applyFont="1" applyFill="1" applyBorder="1" applyAlignment="1" applyProtection="1">
      <alignment horizontal="right" vertical="center"/>
      <protection locked="0"/>
    </xf>
    <xf numFmtId="0" fontId="18" fillId="5" borderId="39" xfId="0" applyFont="1" applyFill="1" applyBorder="1" applyAlignment="1" applyProtection="1">
      <alignment horizontal="center" vertical="center"/>
    </xf>
    <xf numFmtId="177" fontId="16" fillId="4" borderId="32" xfId="1" applyNumberFormat="1" applyFont="1" applyFill="1" applyBorder="1" applyAlignment="1" applyProtection="1">
      <alignment horizontal="right" vertical="center"/>
      <protection locked="0"/>
    </xf>
    <xf numFmtId="177" fontId="16" fillId="4" borderId="0" xfId="1" applyNumberFormat="1" applyFont="1" applyFill="1" applyBorder="1" applyAlignment="1" applyProtection="1">
      <alignment horizontal="right" vertical="center"/>
      <protection locked="0"/>
    </xf>
    <xf numFmtId="177" fontId="16" fillId="4" borderId="34" xfId="1" applyNumberFormat="1" applyFont="1" applyFill="1" applyBorder="1" applyAlignment="1" applyProtection="1">
      <alignment horizontal="right" vertical="center"/>
      <protection locked="0"/>
    </xf>
    <xf numFmtId="0" fontId="9" fillId="2" borderId="0" xfId="0" applyFont="1" applyFill="1" applyAlignment="1" applyProtection="1">
      <alignment horizontal="left" vertical="center"/>
    </xf>
    <xf numFmtId="177" fontId="16" fillId="4" borderId="19" xfId="1" applyNumberFormat="1" applyFont="1" applyFill="1" applyBorder="1" applyAlignment="1" applyProtection="1">
      <alignment horizontal="right" vertical="center"/>
      <protection locked="0"/>
    </xf>
    <xf numFmtId="177" fontId="16" fillId="4" borderId="20" xfId="1" applyNumberFormat="1" applyFont="1" applyFill="1" applyBorder="1" applyAlignment="1" applyProtection="1">
      <alignment horizontal="right" vertical="center"/>
      <protection locked="0"/>
    </xf>
    <xf numFmtId="177" fontId="16" fillId="4" borderId="36" xfId="1" applyNumberFormat="1" applyFont="1" applyFill="1" applyBorder="1" applyAlignment="1" applyProtection="1">
      <alignment horizontal="right" vertical="center"/>
      <protection locked="0"/>
    </xf>
    <xf numFmtId="0" fontId="6" fillId="2" borderId="8" xfId="0" applyFont="1" applyFill="1" applyBorder="1" applyAlignment="1" applyProtection="1">
      <alignment horizontal="left" vertical="center" shrinkToFit="1"/>
    </xf>
    <xf numFmtId="0" fontId="6" fillId="2" borderId="5" xfId="0" applyFont="1" applyFill="1" applyBorder="1" applyAlignment="1" applyProtection="1">
      <alignment horizontal="left" vertical="center" shrinkToFit="1"/>
    </xf>
    <xf numFmtId="0" fontId="6" fillId="2" borderId="6" xfId="0" applyFont="1" applyFill="1" applyBorder="1" applyAlignment="1" applyProtection="1">
      <alignment horizontal="left" vertical="center" shrinkToFit="1"/>
    </xf>
    <xf numFmtId="177" fontId="16" fillId="2" borderId="8" xfId="1" applyNumberFormat="1" applyFont="1" applyFill="1" applyBorder="1" applyAlignment="1" applyProtection="1">
      <alignment horizontal="right" vertical="center"/>
    </xf>
    <xf numFmtId="177" fontId="16" fillId="2" borderId="5" xfId="1" applyNumberFormat="1" applyFont="1" applyFill="1" applyBorder="1" applyAlignment="1" applyProtection="1">
      <alignment horizontal="right" vertical="center"/>
    </xf>
    <xf numFmtId="177" fontId="16" fillId="2" borderId="30" xfId="1" applyNumberFormat="1" applyFont="1" applyFill="1" applyBorder="1" applyAlignment="1" applyProtection="1">
      <alignment horizontal="right" vertical="center"/>
    </xf>
    <xf numFmtId="0" fontId="19" fillId="2" borderId="16" xfId="0" applyFont="1" applyFill="1" applyBorder="1" applyAlignment="1" applyProtection="1">
      <alignment horizontal="left" vertical="center" wrapText="1"/>
    </xf>
    <xf numFmtId="0" fontId="19" fillId="2" borderId="17" xfId="0" applyFont="1" applyFill="1" applyBorder="1" applyAlignment="1" applyProtection="1">
      <alignment horizontal="left" vertical="center" wrapText="1"/>
    </xf>
    <xf numFmtId="0" fontId="19" fillId="2" borderId="18" xfId="0" applyFont="1" applyFill="1" applyBorder="1" applyAlignment="1" applyProtection="1">
      <alignment horizontal="left" vertical="center" wrapText="1"/>
    </xf>
    <xf numFmtId="0" fontId="6" fillId="2" borderId="32" xfId="0" applyFont="1" applyFill="1" applyBorder="1" applyAlignment="1" applyProtection="1">
      <alignment horizontal="left" vertical="center" shrinkToFit="1"/>
    </xf>
    <xf numFmtId="0" fontId="6" fillId="2" borderId="0" xfId="0" applyFont="1" applyFill="1" applyAlignment="1" applyProtection="1">
      <alignment horizontal="left" vertical="center" shrinkToFit="1"/>
    </xf>
    <xf numFmtId="0" fontId="6" fillId="2" borderId="33" xfId="0" applyFont="1" applyFill="1" applyBorder="1" applyAlignment="1" applyProtection="1">
      <alignment horizontal="left" vertical="center" shrinkToFit="1"/>
    </xf>
    <xf numFmtId="177" fontId="16" fillId="2" borderId="32" xfId="1" applyNumberFormat="1" applyFont="1" applyFill="1" applyBorder="1" applyAlignment="1" applyProtection="1">
      <alignment horizontal="right" vertical="center"/>
    </xf>
    <xf numFmtId="177" fontId="16" fillId="2" borderId="0" xfId="1" applyNumberFormat="1" applyFont="1" applyFill="1" applyBorder="1" applyAlignment="1" applyProtection="1">
      <alignment horizontal="right" vertical="center"/>
    </xf>
    <xf numFmtId="177" fontId="16" fillId="2" borderId="34" xfId="1" applyNumberFormat="1" applyFont="1" applyFill="1" applyBorder="1" applyAlignment="1" applyProtection="1">
      <alignment horizontal="right" vertical="center"/>
    </xf>
    <xf numFmtId="0" fontId="19" fillId="2" borderId="25" xfId="0" applyFont="1" applyFill="1" applyBorder="1" applyAlignment="1" applyProtection="1">
      <alignment horizontal="left" vertical="center" wrapText="1"/>
    </xf>
    <xf numFmtId="0" fontId="19" fillId="2" borderId="0" xfId="0" applyFont="1" applyFill="1" applyAlignment="1" applyProtection="1">
      <alignment horizontal="left" vertical="center" wrapText="1"/>
    </xf>
    <xf numFmtId="0" fontId="19" fillId="2" borderId="26"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shrinkToFit="1"/>
    </xf>
    <xf numFmtId="0" fontId="6" fillId="2" borderId="20" xfId="0" applyFont="1" applyFill="1" applyBorder="1" applyAlignment="1" applyProtection="1">
      <alignment horizontal="left" vertical="center" shrinkToFit="1"/>
    </xf>
    <xf numFmtId="0" fontId="6" fillId="2" borderId="21" xfId="0" applyFont="1" applyFill="1" applyBorder="1" applyAlignment="1" applyProtection="1">
      <alignment horizontal="left" vertical="center" shrinkToFit="1"/>
    </xf>
    <xf numFmtId="177" fontId="16" fillId="2" borderId="19" xfId="1" applyNumberFormat="1" applyFont="1" applyFill="1" applyBorder="1" applyAlignment="1" applyProtection="1">
      <alignment horizontal="right" vertical="center"/>
    </xf>
    <xf numFmtId="177" fontId="16" fillId="2" borderId="20" xfId="1" applyNumberFormat="1" applyFont="1" applyFill="1" applyBorder="1" applyAlignment="1" applyProtection="1">
      <alignment horizontal="right" vertical="center"/>
    </xf>
    <xf numFmtId="177" fontId="16" fillId="2" borderId="36" xfId="1" applyNumberFormat="1" applyFont="1" applyFill="1" applyBorder="1" applyAlignment="1" applyProtection="1">
      <alignment horizontal="right" vertical="center"/>
    </xf>
    <xf numFmtId="0" fontId="19" fillId="2" borderId="27" xfId="0" applyFont="1" applyFill="1" applyBorder="1" applyAlignment="1" applyProtection="1">
      <alignment horizontal="left" vertical="center" wrapText="1"/>
    </xf>
    <xf numFmtId="0" fontId="19" fillId="2" borderId="28" xfId="0" applyFont="1" applyFill="1" applyBorder="1" applyAlignment="1" applyProtection="1">
      <alignment horizontal="left" vertical="center" wrapText="1"/>
    </xf>
    <xf numFmtId="0" fontId="19" fillId="2" borderId="29" xfId="0" applyFont="1" applyFill="1" applyBorder="1" applyAlignment="1" applyProtection="1">
      <alignment horizontal="left" vertical="center" wrapText="1"/>
    </xf>
    <xf numFmtId="0" fontId="4" fillId="2" borderId="0" xfId="0" applyFont="1" applyFill="1" applyAlignment="1" applyProtection="1">
      <alignment horizontal="center" vertical="center"/>
    </xf>
    <xf numFmtId="0" fontId="20" fillId="5" borderId="38" xfId="0" applyFont="1" applyFill="1" applyBorder="1" applyAlignment="1" applyProtection="1">
      <alignment horizontal="center" vertical="center"/>
    </xf>
    <xf numFmtId="0" fontId="20" fillId="5" borderId="39"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21" fillId="4" borderId="1" xfId="0" applyFont="1" applyFill="1" applyBorder="1" applyAlignment="1" applyProtection="1">
      <alignment horizontal="center" vertical="center"/>
    </xf>
    <xf numFmtId="0" fontId="22" fillId="2" borderId="0" xfId="0" applyFont="1" applyFill="1" applyAlignment="1" applyProtection="1">
      <alignment vertical="center"/>
    </xf>
    <xf numFmtId="0" fontId="9" fillId="2" borderId="1" xfId="0" applyFont="1" applyFill="1" applyBorder="1" applyAlignment="1" applyProtection="1">
      <alignment horizontal="center" vertical="center"/>
      <protection locked="0"/>
    </xf>
    <xf numFmtId="0" fontId="6"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6" fillId="2" borderId="0" xfId="0" applyFont="1" applyFill="1" applyAlignment="1" applyProtection="1">
      <alignment horizontal="left"/>
    </xf>
    <xf numFmtId="0" fontId="20" fillId="5" borderId="40" xfId="0" applyFont="1" applyFill="1" applyBorder="1" applyAlignment="1" applyProtection="1">
      <alignment horizontal="center" vertical="center"/>
    </xf>
    <xf numFmtId="0" fontId="14" fillId="2" borderId="41" xfId="0" applyFont="1" applyFill="1" applyBorder="1" applyAlignment="1" applyProtection="1">
      <alignment horizontal="left" vertical="center" wrapText="1"/>
    </xf>
    <xf numFmtId="0" fontId="14" fillId="2" borderId="42"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21" fillId="4" borderId="44" xfId="0" applyFont="1" applyFill="1" applyBorder="1" applyAlignment="1" applyProtection="1">
      <alignment horizontal="center" vertical="center"/>
    </xf>
    <xf numFmtId="0" fontId="21" fillId="2" borderId="4"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21" fillId="2" borderId="45" xfId="0" applyFont="1" applyFill="1" applyBorder="1" applyAlignment="1" applyProtection="1">
      <alignment horizontal="left" vertical="center" wrapText="1"/>
    </xf>
    <xf numFmtId="0" fontId="9" fillId="2" borderId="1" xfId="0" applyFont="1" applyFill="1" applyBorder="1" applyAlignment="1" applyProtection="1">
      <alignment vertical="center"/>
      <protection locked="0"/>
    </xf>
    <xf numFmtId="0" fontId="21" fillId="4" borderId="46" xfId="0" applyFont="1" applyFill="1" applyBorder="1" applyAlignment="1" applyProtection="1">
      <alignment horizontal="center" vertical="center"/>
    </xf>
    <xf numFmtId="0" fontId="21" fillId="4" borderId="47" xfId="0" applyFont="1" applyFill="1" applyBorder="1" applyAlignment="1" applyProtection="1">
      <alignment horizontal="center" vertical="center"/>
    </xf>
    <xf numFmtId="0" fontId="21" fillId="2" borderId="4" xfId="0" applyFont="1" applyFill="1" applyBorder="1" applyAlignment="1" applyProtection="1">
      <alignment horizontal="left" vertical="center"/>
    </xf>
    <xf numFmtId="0" fontId="21" fillId="2" borderId="1" xfId="0" applyFont="1" applyFill="1" applyBorder="1" applyAlignment="1" applyProtection="1">
      <alignment horizontal="left" vertical="center"/>
    </xf>
    <xf numFmtId="0" fontId="24" fillId="2" borderId="16" xfId="0" applyFont="1" applyFill="1" applyBorder="1" applyAlignment="1" applyProtection="1">
      <alignment vertical="center" wrapText="1"/>
    </xf>
    <xf numFmtId="0" fontId="24" fillId="2" borderId="17" xfId="0" applyFont="1" applyFill="1" applyBorder="1" applyAlignment="1" applyProtection="1">
      <alignment vertical="center" wrapText="1"/>
    </xf>
    <xf numFmtId="0" fontId="24" fillId="2" borderId="25" xfId="0" applyFont="1" applyFill="1" applyBorder="1" applyAlignment="1" applyProtection="1">
      <alignment vertical="center" wrapText="1"/>
    </xf>
    <xf numFmtId="0" fontId="24" fillId="2" borderId="0" xfId="0" applyFont="1" applyFill="1" applyBorder="1" applyAlignment="1" applyProtection="1">
      <alignment horizontal="left" vertical="center" wrapText="1"/>
    </xf>
    <xf numFmtId="0" fontId="24" fillId="2" borderId="0" xfId="0" applyFont="1" applyFill="1" applyBorder="1" applyAlignment="1" applyProtection="1">
      <alignment vertical="center" wrapText="1"/>
    </xf>
    <xf numFmtId="0" fontId="24" fillId="2" borderId="26" xfId="0" applyFont="1" applyFill="1" applyBorder="1" applyAlignment="1" applyProtection="1">
      <alignment vertical="center" wrapText="1"/>
    </xf>
    <xf numFmtId="0" fontId="21"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4" fillId="2" borderId="0" xfId="0" applyFont="1" applyFill="1" applyBorder="1" applyAlignment="1" applyProtection="1">
      <alignment vertical="center"/>
    </xf>
    <xf numFmtId="0" fontId="24" fillId="4" borderId="0"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xf>
    <xf numFmtId="0" fontId="24"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vertical="center" shrinkToFit="1"/>
    </xf>
    <xf numFmtId="0" fontId="24" fillId="2" borderId="26" xfId="0" applyFont="1" applyFill="1" applyBorder="1" applyAlignment="1" applyProtection="1">
      <alignment vertical="center" shrinkToFit="1"/>
    </xf>
    <xf numFmtId="0" fontId="26" fillId="2" borderId="0" xfId="0" applyFont="1" applyFill="1" applyBorder="1" applyAlignment="1" applyProtection="1">
      <alignment vertical="center"/>
    </xf>
    <xf numFmtId="0" fontId="24"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xf>
    <xf numFmtId="0" fontId="24" fillId="4" borderId="0" xfId="0" applyFont="1" applyFill="1" applyBorder="1" applyAlignment="1" applyProtection="1">
      <alignment vertical="center" shrinkToFit="1"/>
      <protection locked="0"/>
    </xf>
    <xf numFmtId="0" fontId="27" fillId="2" borderId="0" xfId="0" applyFont="1" applyFill="1" applyBorder="1" applyAlignment="1" applyProtection="1">
      <alignment horizontal="center" vertical="center" shrinkToFit="1"/>
    </xf>
    <xf numFmtId="0" fontId="26" fillId="2" borderId="26" xfId="0" applyFont="1" applyFill="1" applyBorder="1" applyAlignment="1" applyProtection="1">
      <alignment vertical="center"/>
    </xf>
    <xf numFmtId="0" fontId="6" fillId="2" borderId="27" xfId="0" applyFont="1" applyFill="1" applyBorder="1" applyProtection="1"/>
    <xf numFmtId="0" fontId="6" fillId="2" borderId="28" xfId="0" applyFont="1" applyFill="1" applyBorder="1" applyProtection="1"/>
    <xf numFmtId="0" fontId="6" fillId="2" borderId="29" xfId="0" applyFont="1" applyFill="1" applyBorder="1" applyProtection="1"/>
    <xf numFmtId="0" fontId="11" fillId="3" borderId="48" xfId="0" applyFont="1" applyFill="1" applyBorder="1" applyAlignment="1" applyProtection="1">
      <alignment horizontal="center" vertical="center"/>
    </xf>
    <xf numFmtId="0" fontId="11" fillId="4" borderId="48" xfId="0" applyFont="1" applyFill="1" applyBorder="1" applyAlignment="1" applyProtection="1">
      <alignment horizontal="center" vertical="center" shrinkToFit="1"/>
      <protection locked="0"/>
    </xf>
    <xf numFmtId="0" fontId="6" fillId="2" borderId="8" xfId="0" applyFont="1" applyFill="1" applyBorder="1" applyAlignment="1" applyProtection="1">
      <alignment vertical="center"/>
    </xf>
    <xf numFmtId="0" fontId="6" fillId="4" borderId="5"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protection locked="0"/>
    </xf>
    <xf numFmtId="0" fontId="9" fillId="3" borderId="45" xfId="0" applyFont="1" applyFill="1" applyBorder="1" applyAlignment="1" applyProtection="1">
      <alignment horizontal="center" vertical="center"/>
    </xf>
    <xf numFmtId="0" fontId="6" fillId="2" borderId="49" xfId="0" applyFont="1" applyFill="1" applyBorder="1" applyAlignment="1" applyProtection="1">
      <alignment horizontal="center" vertical="center" shrinkToFit="1"/>
    </xf>
    <xf numFmtId="0" fontId="9" fillId="4" borderId="2"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left" vertical="center" shrinkToFit="1"/>
      <protection locked="0"/>
    </xf>
    <xf numFmtId="0" fontId="9" fillId="4" borderId="4" xfId="0" applyFont="1" applyFill="1" applyBorder="1" applyAlignment="1" applyProtection="1">
      <alignment horizontal="left" vertical="center" shrinkToFit="1"/>
      <protection locked="0"/>
    </xf>
    <xf numFmtId="0" fontId="28" fillId="2" borderId="0" xfId="0" applyFont="1" applyFill="1" applyAlignment="1" applyProtection="1">
      <alignment horizontal="center" vertical="center" wrapText="1"/>
    </xf>
    <xf numFmtId="38" fontId="8" fillId="2" borderId="0" xfId="1" applyFont="1" applyFill="1" applyBorder="1" applyAlignment="1" applyProtection="1">
      <alignment horizontal="right" vertical="center"/>
    </xf>
    <xf numFmtId="2" fontId="8" fillId="2" borderId="0" xfId="0" applyNumberFormat="1" applyFont="1" applyFill="1" applyAlignment="1" applyProtection="1">
      <alignment horizontal="right" vertical="center"/>
    </xf>
    <xf numFmtId="0" fontId="9" fillId="2" borderId="1" xfId="0" applyFont="1" applyFill="1" applyBorder="1" applyAlignment="1" applyProtection="1">
      <alignment horizontal="center" vertical="center" shrinkToFit="1"/>
    </xf>
    <xf numFmtId="0" fontId="11" fillId="4" borderId="48"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4"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xf>
    <xf numFmtId="0" fontId="6" fillId="4" borderId="45"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49" fontId="21" fillId="3" borderId="19" xfId="0" applyNumberFormat="1" applyFont="1" applyFill="1" applyBorder="1" applyAlignment="1" applyProtection="1">
      <alignment horizontal="center" vertical="center" wrapText="1"/>
    </xf>
    <xf numFmtId="49" fontId="21" fillId="3" borderId="20" xfId="0" applyNumberFormat="1" applyFont="1" applyFill="1" applyBorder="1" applyAlignment="1" applyProtection="1">
      <alignment horizontal="center" vertical="center" wrapText="1"/>
    </xf>
    <xf numFmtId="49" fontId="21" fillId="3" borderId="21" xfId="0" applyNumberFormat="1" applyFont="1" applyFill="1" applyBorder="1" applyAlignment="1" applyProtection="1">
      <alignment horizontal="center" vertical="center" wrapText="1"/>
    </xf>
    <xf numFmtId="49" fontId="21" fillId="3" borderId="32" xfId="0" applyNumberFormat="1" applyFont="1" applyFill="1" applyBorder="1" applyAlignment="1" applyProtection="1">
      <alignment horizontal="center" vertical="center" wrapText="1"/>
    </xf>
    <xf numFmtId="49" fontId="21" fillId="3" borderId="0" xfId="0" applyNumberFormat="1" applyFont="1" applyFill="1" applyAlignment="1" applyProtection="1">
      <alignment horizontal="center" vertical="center" wrapText="1"/>
    </xf>
    <xf numFmtId="49" fontId="21" fillId="3" borderId="26" xfId="0" applyNumberFormat="1" applyFont="1" applyFill="1" applyBorder="1" applyAlignment="1" applyProtection="1">
      <alignment horizontal="center" vertical="center" wrapText="1"/>
    </xf>
    <xf numFmtId="0" fontId="18" fillId="5" borderId="38" xfId="0" applyFont="1" applyFill="1" applyBorder="1" applyAlignment="1" applyProtection="1">
      <alignment horizontal="center" vertical="center"/>
    </xf>
    <xf numFmtId="0" fontId="21" fillId="2" borderId="8" xfId="0" applyFont="1" applyFill="1" applyBorder="1" applyAlignment="1" applyProtection="1">
      <alignment horizontal="left" vertical="center" wrapText="1"/>
    </xf>
    <xf numFmtId="0" fontId="21" fillId="2" borderId="5" xfId="0" applyFont="1" applyFill="1" applyBorder="1" applyAlignment="1" applyProtection="1">
      <alignment horizontal="left" vertical="center" wrapText="1"/>
    </xf>
    <xf numFmtId="0" fontId="28" fillId="6" borderId="50" xfId="0" applyFont="1" applyFill="1" applyBorder="1" applyAlignment="1" applyProtection="1">
      <alignment horizontal="center" vertical="center"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1" fillId="2" borderId="32" xfId="0" applyFont="1" applyFill="1" applyBorder="1" applyAlignment="1" applyProtection="1">
      <alignment horizontal="left" vertical="center" wrapText="1"/>
    </xf>
    <xf numFmtId="0" fontId="21" fillId="2" borderId="0" xfId="0" applyFont="1" applyFill="1" applyAlignment="1" applyProtection="1">
      <alignment horizontal="left" vertical="center" wrapText="1"/>
    </xf>
    <xf numFmtId="0" fontId="28" fillId="6" borderId="53" xfId="0" applyFont="1" applyFill="1" applyBorder="1" applyAlignment="1" applyProtection="1">
      <alignment horizontal="center" vertical="center" wrapText="1"/>
    </xf>
    <xf numFmtId="0" fontId="28" fillId="2" borderId="54" xfId="0" applyFont="1" applyFill="1" applyBorder="1" applyAlignment="1" applyProtection="1">
      <alignment vertical="center" wrapText="1"/>
    </xf>
    <xf numFmtId="0" fontId="28" fillId="2" borderId="55" xfId="0" applyFont="1" applyFill="1" applyBorder="1" applyAlignment="1" applyProtection="1">
      <alignment vertical="center" wrapText="1"/>
    </xf>
    <xf numFmtId="0" fontId="21" fillId="2" borderId="19" xfId="0" applyFont="1" applyFill="1" applyBorder="1" applyAlignment="1" applyProtection="1">
      <alignment horizontal="left" vertical="center" wrapText="1"/>
    </xf>
    <xf numFmtId="0" fontId="21" fillId="2" borderId="20" xfId="0" applyFont="1" applyFill="1" applyBorder="1" applyAlignment="1" applyProtection="1">
      <alignment horizontal="left" vertical="center" wrapText="1"/>
    </xf>
    <xf numFmtId="0" fontId="28" fillId="6" borderId="56" xfId="0" applyFont="1" applyFill="1" applyBorder="1" applyAlignment="1" applyProtection="1">
      <alignment horizontal="center" vertical="center" wrapText="1"/>
    </xf>
    <xf numFmtId="0" fontId="28" fillId="2" borderId="57" xfId="0" applyFont="1" applyFill="1" applyBorder="1" applyAlignment="1" applyProtection="1">
      <alignment vertical="center" wrapText="1"/>
    </xf>
    <xf numFmtId="0" fontId="28" fillId="2" borderId="58" xfId="0" applyFont="1" applyFill="1" applyBorder="1" applyAlignment="1" applyProtection="1">
      <alignment vertical="center" wrapText="1"/>
    </xf>
    <xf numFmtId="0" fontId="28" fillId="6" borderId="59" xfId="0" applyFont="1" applyFill="1" applyBorder="1" applyAlignment="1" applyProtection="1">
      <alignment horizontal="center" vertical="center" wrapText="1"/>
    </xf>
    <xf numFmtId="0" fontId="28" fillId="2" borderId="60" xfId="0" applyFont="1" applyFill="1" applyBorder="1" applyAlignment="1" applyProtection="1">
      <alignment vertical="center" wrapText="1"/>
    </xf>
    <xf numFmtId="0" fontId="28" fillId="2" borderId="61" xfId="0" applyFont="1" applyFill="1" applyBorder="1" applyAlignment="1" applyProtection="1">
      <alignment vertical="center" wrapText="1"/>
    </xf>
    <xf numFmtId="0" fontId="28" fillId="2" borderId="62" xfId="0" applyFont="1" applyFill="1" applyBorder="1" applyAlignment="1" applyProtection="1">
      <alignment vertical="center" wrapText="1"/>
    </xf>
    <xf numFmtId="0" fontId="28" fillId="6" borderId="63" xfId="0" applyFont="1" applyFill="1" applyBorder="1" applyAlignment="1" applyProtection="1">
      <alignment horizontal="center" vertical="center" wrapText="1"/>
    </xf>
    <xf numFmtId="0" fontId="28" fillId="2" borderId="64" xfId="0" applyFont="1" applyFill="1" applyBorder="1" applyAlignment="1" applyProtection="1">
      <alignment horizontal="left" vertical="center" wrapText="1"/>
    </xf>
    <xf numFmtId="0" fontId="28" fillId="2" borderId="65" xfId="0" applyFont="1" applyFill="1" applyBorder="1" applyAlignment="1" applyProtection="1">
      <alignment horizontal="left" vertical="center" wrapText="1"/>
    </xf>
    <xf numFmtId="0" fontId="28" fillId="6" borderId="66" xfId="0" applyFont="1" applyFill="1" applyBorder="1" applyAlignment="1" applyProtection="1">
      <alignment horizontal="center" vertical="center" wrapText="1"/>
    </xf>
    <xf numFmtId="0" fontId="28" fillId="2" borderId="57" xfId="0" applyFont="1" applyFill="1" applyBorder="1" applyAlignment="1" applyProtection="1">
      <alignment horizontal="left" vertical="center" wrapText="1"/>
    </xf>
    <xf numFmtId="0" fontId="28" fillId="2" borderId="65" xfId="0" applyFont="1" applyFill="1" applyBorder="1" applyAlignment="1" applyProtection="1">
      <alignment vertical="center" wrapText="1"/>
    </xf>
    <xf numFmtId="0" fontId="28" fillId="2" borderId="67" xfId="0" applyFont="1" applyFill="1" applyBorder="1" applyAlignment="1" applyProtection="1">
      <alignment horizontal="left" vertical="center" wrapText="1"/>
    </xf>
    <xf numFmtId="0" fontId="28" fillId="2" borderId="54" xfId="0" applyFont="1" applyFill="1" applyBorder="1" applyAlignment="1" applyProtection="1">
      <alignment horizontal="left" vertical="center" wrapText="1"/>
    </xf>
    <xf numFmtId="0" fontId="28" fillId="2" borderId="26" xfId="0" applyFont="1" applyFill="1" applyBorder="1" applyAlignment="1" applyProtection="1">
      <alignment vertical="center" wrapText="1"/>
    </xf>
    <xf numFmtId="0" fontId="28" fillId="2" borderId="60" xfId="0" applyFont="1" applyFill="1" applyBorder="1" applyAlignment="1" applyProtection="1">
      <alignment horizontal="left" vertical="center" wrapText="1"/>
    </xf>
    <xf numFmtId="0" fontId="28" fillId="2" borderId="61" xfId="0" applyFont="1" applyFill="1" applyBorder="1" applyAlignment="1" applyProtection="1">
      <alignment horizontal="left" vertical="center" wrapText="1"/>
    </xf>
    <xf numFmtId="0" fontId="28" fillId="6" borderId="68" xfId="0" applyFont="1" applyFill="1" applyBorder="1" applyAlignment="1" applyProtection="1">
      <alignment horizontal="center" vertical="center" wrapText="1"/>
    </xf>
    <xf numFmtId="0" fontId="28" fillId="2" borderId="69" xfId="0" applyFont="1" applyFill="1" applyBorder="1" applyAlignment="1" applyProtection="1">
      <alignment horizontal="left" vertical="center" wrapText="1"/>
    </xf>
    <xf numFmtId="0" fontId="28" fillId="2" borderId="29" xfId="0" applyFont="1" applyFill="1" applyBorder="1" applyAlignment="1" applyProtection="1">
      <alignment vertical="center" wrapText="1"/>
    </xf>
    <xf numFmtId="0" fontId="29" fillId="2" borderId="16" xfId="0" applyFont="1" applyFill="1" applyBorder="1" applyAlignment="1" applyProtection="1">
      <alignment horizontal="left" vertical="center" wrapText="1"/>
    </xf>
    <xf numFmtId="0" fontId="29" fillId="2" borderId="17" xfId="0" applyFont="1" applyFill="1" applyBorder="1" applyAlignment="1" applyProtection="1">
      <alignment horizontal="left" vertical="center" wrapText="1"/>
    </xf>
    <xf numFmtId="0" fontId="29" fillId="2" borderId="18" xfId="0" applyFont="1" applyFill="1" applyBorder="1" applyAlignment="1" applyProtection="1">
      <alignment horizontal="left" vertical="center" wrapText="1"/>
    </xf>
    <xf numFmtId="0" fontId="6" fillId="2" borderId="25" xfId="0" applyFont="1" applyFill="1" applyBorder="1" applyAlignment="1" applyProtection="1">
      <alignment vertical="center"/>
    </xf>
    <xf numFmtId="0" fontId="6" fillId="2" borderId="0" xfId="0" applyFont="1" applyFill="1" applyBorder="1" applyAlignment="1" applyProtection="1">
      <alignment vertical="center"/>
    </xf>
    <xf numFmtId="0" fontId="30" fillId="2" borderId="0" xfId="0" applyFont="1" applyFill="1" applyBorder="1" applyAlignment="1" applyProtection="1">
      <alignment horizontal="center" vertical="center"/>
    </xf>
    <xf numFmtId="0" fontId="30" fillId="2" borderId="1"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8" fillId="2" borderId="26" xfId="0" applyFont="1" applyFill="1" applyBorder="1" applyAlignment="1" applyProtection="1">
      <alignment vertical="center"/>
    </xf>
    <xf numFmtId="0" fontId="19" fillId="2" borderId="0" xfId="0" applyFont="1" applyFill="1" applyProtection="1"/>
    <xf numFmtId="0" fontId="32" fillId="2" borderId="27" xfId="0" applyFont="1" applyFill="1" applyBorder="1" applyAlignment="1" applyProtection="1">
      <alignment vertical="center"/>
    </xf>
    <xf numFmtId="0" fontId="32" fillId="2" borderId="28" xfId="0" applyFont="1" applyFill="1" applyBorder="1" applyAlignment="1" applyProtection="1">
      <alignment vertical="center"/>
    </xf>
    <xf numFmtId="0" fontId="33" fillId="2" borderId="28" xfId="0" applyFont="1" applyFill="1" applyBorder="1" applyAlignment="1" applyProtection="1">
      <alignment vertical="center"/>
    </xf>
    <xf numFmtId="0" fontId="33" fillId="2" borderId="28" xfId="0" applyFont="1" applyFill="1" applyBorder="1" applyAlignment="1" applyProtection="1">
      <alignment horizontal="center" vertical="center"/>
    </xf>
    <xf numFmtId="0" fontId="33" fillId="2" borderId="29" xfId="0" applyFont="1" applyFill="1" applyBorder="1" applyAlignment="1" applyProtection="1">
      <alignment vertical="center"/>
    </xf>
    <xf numFmtId="0" fontId="6" fillId="2" borderId="20" xfId="0" applyFont="1" applyFill="1" applyBorder="1" applyAlignment="1" applyProtection="1">
      <alignment vertical="center"/>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13" fillId="0" borderId="10" xfId="0" applyFont="1" applyBorder="1" applyAlignment="1" applyProtection="1">
      <alignment horizontal="center" vertical="center" shrinkToFit="1"/>
    </xf>
    <xf numFmtId="0" fontId="13" fillId="0" borderId="14" xfId="0" applyFont="1" applyBorder="1" applyAlignment="1" applyProtection="1">
      <alignment horizontal="center" vertical="center" shrinkToFit="1"/>
    </xf>
    <xf numFmtId="0" fontId="13" fillId="0" borderId="15" xfId="0" applyFont="1" applyBorder="1" applyAlignment="1" applyProtection="1">
      <alignment horizontal="center" vertical="center" shrinkToFit="1"/>
    </xf>
    <xf numFmtId="0" fontId="8" fillId="2" borderId="70"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2" fontId="8" fillId="2" borderId="71" xfId="0" applyNumberFormat="1" applyFont="1" applyFill="1" applyBorder="1" applyAlignment="1" applyProtection="1">
      <alignment horizontal="center" vertical="center"/>
    </xf>
    <xf numFmtId="2" fontId="8" fillId="2" borderId="12" xfId="0" applyNumberFormat="1" applyFont="1" applyFill="1" applyBorder="1" applyAlignment="1" applyProtection="1">
      <alignment horizontal="center" vertical="center"/>
    </xf>
    <xf numFmtId="2" fontId="8" fillId="2" borderId="72" xfId="0" applyNumberFormat="1" applyFont="1" applyFill="1" applyBorder="1" applyAlignment="1" applyProtection="1">
      <alignment horizontal="center" vertical="center"/>
    </xf>
    <xf numFmtId="176" fontId="13" fillId="0" borderId="22" xfId="2" applyNumberFormat="1" applyFont="1" applyBorder="1" applyAlignment="1" applyProtection="1">
      <alignment horizontal="center" vertical="center" shrinkToFit="1"/>
    </xf>
    <xf numFmtId="176" fontId="13" fillId="0" borderId="23" xfId="2" applyNumberFormat="1" applyFont="1" applyBorder="1" applyAlignment="1" applyProtection="1">
      <alignment horizontal="center" vertical="center" shrinkToFit="1"/>
    </xf>
    <xf numFmtId="176" fontId="13" fillId="0" borderId="24" xfId="2" applyNumberFormat="1" applyFont="1" applyBorder="1" applyAlignment="1" applyProtection="1">
      <alignment horizontal="center" vertical="center" shrinkToFit="1"/>
    </xf>
    <xf numFmtId="176" fontId="13" fillId="0" borderId="20" xfId="2" applyNumberFormat="1" applyFont="1" applyBorder="1" applyAlignment="1" applyProtection="1">
      <alignment horizontal="center" vertical="center" shrinkToFit="1"/>
    </xf>
    <xf numFmtId="176" fontId="13" fillId="0" borderId="73" xfId="2" applyNumberFormat="1" applyFont="1" applyBorder="1" applyAlignment="1" applyProtection="1">
      <alignment horizontal="center" vertical="center" shrinkToFit="1"/>
    </xf>
    <xf numFmtId="0" fontId="9" fillId="3" borderId="8"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38" fontId="13" fillId="2" borderId="0" xfId="1" applyFont="1" applyFill="1" applyBorder="1" applyAlignment="1" applyProtection="1">
      <alignment horizontal="right" shrinkToFit="1"/>
    </xf>
    <xf numFmtId="38" fontId="13" fillId="2" borderId="0" xfId="1" applyFont="1" applyFill="1" applyBorder="1" applyAlignment="1" applyProtection="1"/>
    <xf numFmtId="38" fontId="13" fillId="2" borderId="32" xfId="1" applyFont="1" applyFill="1" applyBorder="1" applyAlignment="1" applyProtection="1">
      <alignment horizontal="right" shrinkToFit="1"/>
    </xf>
    <xf numFmtId="38" fontId="13" fillId="2" borderId="33" xfId="1" applyFont="1" applyFill="1" applyBorder="1" applyAlignment="1" applyProtection="1"/>
    <xf numFmtId="38" fontId="13" fillId="2" borderId="5" xfId="1" applyFont="1" applyFill="1" applyBorder="1" applyAlignment="1" applyProtection="1">
      <alignment horizontal="right" shrinkToFit="1"/>
    </xf>
    <xf numFmtId="38" fontId="13" fillId="2" borderId="6" xfId="1" applyFont="1" applyFill="1" applyBorder="1" applyAlignment="1" applyProtection="1"/>
    <xf numFmtId="38" fontId="13" fillId="2" borderId="74" xfId="1" applyFont="1" applyFill="1" applyBorder="1" applyAlignment="1" applyProtection="1"/>
    <xf numFmtId="0" fontId="9" fillId="3" borderId="19"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38" fontId="34" fillId="2" borderId="21" xfId="1" applyFont="1" applyFill="1" applyBorder="1" applyAlignment="1" applyProtection="1">
      <alignment horizontal="center" vertical="center" shrinkToFit="1"/>
    </xf>
    <xf numFmtId="38" fontId="34" fillId="2" borderId="45" xfId="1" applyFont="1" applyFill="1" applyBorder="1" applyAlignment="1" applyProtection="1">
      <alignment horizontal="center" vertical="center" shrinkToFit="1"/>
    </xf>
    <xf numFmtId="38" fontId="34" fillId="2" borderId="19" xfId="1" applyFont="1" applyFill="1" applyBorder="1" applyAlignment="1" applyProtection="1">
      <alignment horizontal="center" vertical="center" shrinkToFit="1"/>
    </xf>
    <xf numFmtId="0" fontId="39" fillId="2" borderId="0" xfId="3" applyFont="1" applyFill="1">
      <alignment vertical="center"/>
    </xf>
    <xf numFmtId="0" fontId="40" fillId="2" borderId="0" xfId="3" applyFont="1" applyFill="1">
      <alignment vertical="center"/>
    </xf>
    <xf numFmtId="0" fontId="41" fillId="0" borderId="0" xfId="3" applyFont="1">
      <alignment vertical="center"/>
    </xf>
    <xf numFmtId="0" fontId="42" fillId="2" borderId="0" xfId="3" applyFont="1" applyFill="1">
      <alignment vertical="center"/>
    </xf>
    <xf numFmtId="0" fontId="43" fillId="2" borderId="0" xfId="3" applyFont="1" applyFill="1">
      <alignment vertical="center"/>
    </xf>
    <xf numFmtId="0" fontId="44" fillId="0" borderId="0" xfId="3" applyFont="1">
      <alignment vertical="center"/>
    </xf>
    <xf numFmtId="0" fontId="45" fillId="2" borderId="1" xfId="3" applyFont="1" applyFill="1" applyBorder="1" applyAlignment="1">
      <alignment horizontal="center" vertical="center"/>
    </xf>
    <xf numFmtId="0" fontId="45" fillId="2" borderId="1" xfId="3" applyFont="1" applyFill="1" applyBorder="1" applyAlignment="1">
      <alignment horizontal="center" vertical="center" shrinkToFit="1"/>
    </xf>
    <xf numFmtId="0" fontId="45" fillId="2" borderId="2" xfId="3" applyFont="1" applyFill="1" applyBorder="1" applyAlignment="1">
      <alignment horizontal="center" vertical="center" shrinkToFit="1"/>
    </xf>
    <xf numFmtId="0" fontId="45" fillId="2" borderId="4" xfId="3" applyFont="1" applyFill="1" applyBorder="1" applyAlignment="1">
      <alignment horizontal="center" vertical="center" shrinkToFit="1"/>
    </xf>
    <xf numFmtId="0" fontId="45" fillId="2" borderId="1" xfId="3" applyFont="1" applyFill="1" applyBorder="1" applyAlignment="1">
      <alignment horizontal="center" vertical="center" wrapText="1" shrinkToFit="1"/>
    </xf>
    <xf numFmtId="0" fontId="45" fillId="2" borderId="1" xfId="3" applyFont="1" applyFill="1" applyBorder="1" applyAlignment="1">
      <alignment horizontal="center" vertical="center" textRotation="255"/>
    </xf>
    <xf numFmtId="0" fontId="45" fillId="2" borderId="1" xfId="3" applyFont="1" applyFill="1" applyBorder="1" applyAlignment="1">
      <alignment horizontal="center" vertical="center" wrapText="1"/>
    </xf>
    <xf numFmtId="0" fontId="45" fillId="2" borderId="1" xfId="3" applyFont="1" applyFill="1" applyBorder="1" applyAlignment="1">
      <alignment vertical="center" wrapText="1"/>
    </xf>
    <xf numFmtId="0" fontId="45" fillId="2" borderId="2" xfId="3" applyFont="1" applyFill="1" applyBorder="1" applyAlignment="1">
      <alignment horizontal="left" vertical="center" wrapText="1"/>
    </xf>
    <xf numFmtId="0" fontId="45" fillId="2" borderId="4" xfId="3" applyFont="1" applyFill="1" applyBorder="1" applyAlignment="1">
      <alignment horizontal="left" vertical="center" wrapText="1"/>
    </xf>
    <xf numFmtId="0" fontId="46" fillId="2" borderId="5" xfId="3" applyFont="1" applyFill="1" applyBorder="1" applyAlignment="1">
      <alignment horizontal="left" vertical="center" wrapText="1"/>
    </xf>
    <xf numFmtId="0" fontId="46" fillId="2" borderId="0" xfId="3" applyFont="1" applyFill="1" applyBorder="1" applyAlignment="1">
      <alignment horizontal="left" vertical="center" wrapText="1"/>
    </xf>
    <xf numFmtId="0" fontId="46" fillId="2" borderId="0" xfId="3" applyFont="1" applyFill="1">
      <alignment vertical="center"/>
    </xf>
    <xf numFmtId="0" fontId="46" fillId="2" borderId="2" xfId="3" applyFont="1" applyFill="1" applyBorder="1" applyAlignment="1">
      <alignment horizontal="left" vertical="center" wrapText="1"/>
    </xf>
    <xf numFmtId="0" fontId="46" fillId="2" borderId="3" xfId="3" applyFont="1" applyFill="1" applyBorder="1" applyAlignment="1">
      <alignment horizontal="left" vertical="center" wrapText="1"/>
    </xf>
    <xf numFmtId="0" fontId="46" fillId="2" borderId="4" xfId="3" applyFont="1" applyFill="1" applyBorder="1" applyAlignment="1">
      <alignment horizontal="left" vertical="center" wrapText="1"/>
    </xf>
    <xf numFmtId="0" fontId="47" fillId="2" borderId="0" xfId="3" applyFont="1" applyFill="1">
      <alignment vertical="center"/>
    </xf>
    <xf numFmtId="0" fontId="39" fillId="2" borderId="0" xfId="3" applyFont="1" applyFill="1" applyAlignment="1">
      <alignment vertical="top"/>
    </xf>
    <xf numFmtId="0" fontId="43" fillId="2" borderId="0" xfId="3" applyFont="1" applyFill="1" applyAlignment="1">
      <alignment vertical="top"/>
    </xf>
    <xf numFmtId="0" fontId="48" fillId="2" borderId="0" xfId="3" applyFont="1" applyFill="1">
      <alignment vertical="center"/>
    </xf>
    <xf numFmtId="0" fontId="46" fillId="2" borderId="2" xfId="3" applyFont="1" applyFill="1" applyBorder="1" applyAlignment="1">
      <alignment horizontal="center" vertical="center"/>
    </xf>
    <xf numFmtId="0" fontId="46" fillId="2" borderId="4" xfId="3" applyFont="1" applyFill="1" applyBorder="1" applyAlignment="1">
      <alignment horizontal="center" vertical="center"/>
    </xf>
    <xf numFmtId="0" fontId="46" fillId="2" borderId="1" xfId="3" applyFont="1" applyFill="1" applyBorder="1" applyAlignment="1">
      <alignment horizontal="center" vertical="center" shrinkToFit="1"/>
    </xf>
    <xf numFmtId="0" fontId="46" fillId="2" borderId="1" xfId="3" applyFont="1" applyFill="1" applyBorder="1" applyAlignment="1">
      <alignment horizontal="center" vertical="center" wrapText="1" shrinkToFit="1"/>
    </xf>
    <xf numFmtId="0" fontId="44" fillId="2" borderId="0" xfId="3" applyFont="1" applyFill="1">
      <alignment vertical="center"/>
    </xf>
    <xf numFmtId="0" fontId="46" fillId="2" borderId="2" xfId="3" applyFont="1" applyFill="1" applyBorder="1" applyAlignment="1">
      <alignment horizontal="center" vertical="center" wrapText="1"/>
    </xf>
    <xf numFmtId="0" fontId="46" fillId="2" borderId="1" xfId="3" applyFont="1" applyFill="1" applyBorder="1" applyAlignment="1">
      <alignment vertical="center" wrapText="1"/>
    </xf>
    <xf numFmtId="0" fontId="40" fillId="2" borderId="1" xfId="3" applyFont="1" applyFill="1" applyBorder="1" applyAlignment="1">
      <alignment vertical="center" wrapText="1"/>
    </xf>
    <xf numFmtId="0" fontId="46" fillId="2" borderId="0" xfId="3" applyFont="1" applyFill="1" applyBorder="1" applyAlignment="1">
      <alignment horizontal="left" vertical="top" wrapText="1"/>
    </xf>
    <xf numFmtId="0" fontId="43" fillId="0" borderId="0" xfId="3" applyFont="1">
      <alignment vertical="center"/>
    </xf>
  </cellXfs>
  <cellStyles count="4">
    <cellStyle name="パーセント" xfId="2" builtinId="5"/>
    <cellStyle name="桁区切り" xfId="1" builtinId="6"/>
    <cellStyle name="標準" xfId="0" builtinId="0"/>
    <cellStyle name="標準 2" xfId="3"/>
  </cellStyles>
  <dxfs count="8">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80275" y="25601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3"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4"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5" name="右大かっこ 4">
          <a:extLst>
            <a:ext uri="{FF2B5EF4-FFF2-40B4-BE49-F238E27FC236}">
              <a16:creationId xmlns:a16="http://schemas.microsoft.com/office/drawing/2014/main" id="{00000000-0008-0000-0000-000008000000}"/>
            </a:ext>
          </a:extLst>
        </xdr:cNvPr>
        <xdr:cNvSpPr/>
      </xdr:nvSpPr>
      <xdr:spPr>
        <a:xfrm rot="10800000">
          <a:off x="296852" y="4162996"/>
          <a:ext cx="36000" cy="28919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6" name="右大かっこ 5">
          <a:extLst>
            <a:ext uri="{FF2B5EF4-FFF2-40B4-BE49-F238E27FC236}">
              <a16:creationId xmlns:a16="http://schemas.microsoft.com/office/drawing/2014/main" id="{00000000-0008-0000-0000-000003000000}"/>
            </a:ext>
          </a:extLst>
        </xdr:cNvPr>
        <xdr:cNvSpPr/>
      </xdr:nvSpPr>
      <xdr:spPr>
        <a:xfrm rot="10800000">
          <a:off x="296852" y="4724971"/>
          <a:ext cx="36000" cy="28919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7" name="右大かっこ 6">
          <a:extLst>
            <a:ext uri="{FF2B5EF4-FFF2-40B4-BE49-F238E27FC236}">
              <a16:creationId xmlns:a16="http://schemas.microsoft.com/office/drawing/2014/main" id="{00000000-0008-0000-0000-000005000000}"/>
            </a:ext>
          </a:extLst>
        </xdr:cNvPr>
        <xdr:cNvSpPr/>
      </xdr:nvSpPr>
      <xdr:spPr>
        <a:xfrm rot="10800000">
          <a:off x="298263" y="56595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8" name="右大かっこ 7">
          <a:extLst>
            <a:ext uri="{FF2B5EF4-FFF2-40B4-BE49-F238E27FC236}">
              <a16:creationId xmlns:a16="http://schemas.microsoft.com/office/drawing/2014/main" id="{00000000-0008-0000-0000-00000D000000}"/>
            </a:ext>
          </a:extLst>
        </xdr:cNvPr>
        <xdr:cNvSpPr/>
      </xdr:nvSpPr>
      <xdr:spPr>
        <a:xfrm rot="10800000">
          <a:off x="293663" y="6252033"/>
          <a:ext cx="36000" cy="2891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9" name="右大かっこ 8">
          <a:extLst>
            <a:ext uri="{FF2B5EF4-FFF2-40B4-BE49-F238E27FC236}">
              <a16:creationId xmlns:a16="http://schemas.microsoft.com/office/drawing/2014/main" id="{00000000-0008-0000-0000-00000E000000}"/>
            </a:ext>
          </a:extLst>
        </xdr:cNvPr>
        <xdr:cNvSpPr/>
      </xdr:nvSpPr>
      <xdr:spPr>
        <a:xfrm>
          <a:off x="3386711" y="3089407"/>
          <a:ext cx="88369" cy="35581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2" name="グループ化 11">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6" name="グループ化 15">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20" name="グループ化 19">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24" name="グループ化 23">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28" name="グループ化 27">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34"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35"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60" name="グループ化 59">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61" name="正方形/長方形 60">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62" name="正方形/長方形 61">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63" name="正方形/長方形 62">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64" name="正方形/長方形 63">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65" name="テキスト ボックス 64">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66" name="正方形/長方形 65">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67" name="テキスト ボックス 66">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893853" y="939819"/>
          <a:ext cx="10370372" cy="2909868"/>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27096;&#24335;&#65303;&#65289;&#65288;&#21152;&#31639;&#26410;&#31574;&#23450;&#20107;&#26989;&#32773;&#29992;&#65289;&#20966;&#36935;&#25913;&#21892;&#35336;&#30011;&#26360;&#12539;&#23455;&#32318;&#22577;&#21578;&#26360;&#65288;&#20196;&#21644;&#65302;&#24180;&#2423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7-1（計画書）"/>
      <sheetName val="別紙様式7-2（実績報告書）"/>
      <sheetName val="参考２（キャリアパス・賃金規程例）"/>
      <sheetName val="【参考】数式用"/>
      <sheetName val="【参考】数式用2"/>
    </sheetNames>
    <sheetDataSet>
      <sheetData sheetId="0"/>
      <sheetData sheetId="1"/>
      <sheetData sheetId="2"/>
      <sheetData sheetId="3">
        <row r="4">
          <cell r="B4" t="str">
            <v>処遇加算Ⅰ</v>
          </cell>
          <cell r="C4" t="str">
            <v>処遇加算Ⅱ</v>
          </cell>
          <cell r="D4" t="str">
            <v>処遇加算Ⅲ</v>
          </cell>
          <cell r="E4" t="str">
            <v>処遇加算なし</v>
          </cell>
          <cell r="F4" t="str">
            <v>特定加算Ⅰ</v>
          </cell>
          <cell r="G4" t="str">
            <v>特定加算Ⅱ</v>
          </cell>
          <cell r="H4" t="str">
            <v>特定加算なし</v>
          </cell>
          <cell r="I4" t="str">
            <v>ベア加算</v>
          </cell>
          <cell r="J4" t="str">
            <v>ベア加算なし</v>
          </cell>
        </row>
        <row r="5">
          <cell r="A5" t="str">
            <v>訪問介護</v>
          </cell>
          <cell r="B5">
            <v>0.13700000000000001</v>
          </cell>
          <cell r="C5">
            <v>0.1</v>
          </cell>
          <cell r="D5">
            <v>5.5E-2</v>
          </cell>
          <cell r="E5">
            <v>0</v>
          </cell>
          <cell r="F5">
            <v>6.3E-2</v>
          </cell>
          <cell r="G5">
            <v>4.2000000000000003E-2</v>
          </cell>
          <cell r="H5">
            <v>0</v>
          </cell>
          <cell r="I5">
            <v>2.4E-2</v>
          </cell>
          <cell r="J5">
            <v>0</v>
          </cell>
          <cell r="K5">
            <v>0.245</v>
          </cell>
          <cell r="L5">
            <v>0.224</v>
          </cell>
          <cell r="M5">
            <v>0.182</v>
          </cell>
          <cell r="N5">
            <v>0.14499999999999999</v>
          </cell>
        </row>
        <row r="6">
          <cell r="A6" t="str">
            <v>夜間対応型訪問介護</v>
          </cell>
          <cell r="B6">
            <v>0.13700000000000001</v>
          </cell>
          <cell r="C6">
            <v>0.1</v>
          </cell>
          <cell r="D6">
            <v>5.5E-2</v>
          </cell>
          <cell r="E6">
            <v>0</v>
          </cell>
          <cell r="F6">
            <v>6.3E-2</v>
          </cell>
          <cell r="G6">
            <v>4.2000000000000003E-2</v>
          </cell>
          <cell r="H6">
            <v>0</v>
          </cell>
          <cell r="I6">
            <v>2.4E-2</v>
          </cell>
          <cell r="J6">
            <v>0</v>
          </cell>
          <cell r="K6">
            <v>0.245</v>
          </cell>
          <cell r="L6">
            <v>0.224</v>
          </cell>
          <cell r="M6">
            <v>0.182</v>
          </cell>
          <cell r="N6">
            <v>0.14499999999999999</v>
          </cell>
        </row>
        <row r="7">
          <cell r="A7" t="str">
            <v>定期巡回･随時対応型訪問介護看護</v>
          </cell>
          <cell r="B7">
            <v>0.13700000000000001</v>
          </cell>
          <cell r="C7">
            <v>0.1</v>
          </cell>
          <cell r="D7">
            <v>5.5E-2</v>
          </cell>
          <cell r="E7">
            <v>0</v>
          </cell>
          <cell r="F7">
            <v>6.3E-2</v>
          </cell>
          <cell r="G7">
            <v>4.2000000000000003E-2</v>
          </cell>
          <cell r="H7">
            <v>0</v>
          </cell>
          <cell r="I7">
            <v>2.4E-2</v>
          </cell>
          <cell r="J7">
            <v>0</v>
          </cell>
          <cell r="K7">
            <v>0.245</v>
          </cell>
          <cell r="L7">
            <v>0.224</v>
          </cell>
          <cell r="M7">
            <v>0.182</v>
          </cell>
          <cell r="N7">
            <v>0.14499999999999999</v>
          </cell>
        </row>
        <row r="8">
          <cell r="A8" t="str">
            <v>（介護予防）訪問入浴介護</v>
          </cell>
          <cell r="B8">
            <v>5.8000000000000003E-2</v>
          </cell>
          <cell r="C8">
            <v>4.2000000000000003E-2</v>
          </cell>
          <cell r="D8">
            <v>2.3E-2</v>
          </cell>
          <cell r="E8">
            <v>0</v>
          </cell>
          <cell r="F8">
            <v>2.1000000000000001E-2</v>
          </cell>
          <cell r="G8">
            <v>1.4999999999999999E-2</v>
          </cell>
          <cell r="H8">
            <v>0</v>
          </cell>
          <cell r="I8">
            <v>1.0999999999999999E-2</v>
          </cell>
          <cell r="J8">
            <v>0</v>
          </cell>
          <cell r="K8">
            <v>9.9999999999999992E-2</v>
          </cell>
          <cell r="L8">
            <v>9.4E-2</v>
          </cell>
          <cell r="M8">
            <v>7.9000000000000001E-2</v>
          </cell>
          <cell r="N8">
            <v>6.3E-2</v>
          </cell>
        </row>
        <row r="9">
          <cell r="A9" t="str">
            <v>通所介護</v>
          </cell>
          <cell r="B9">
            <v>5.8999999999999997E-2</v>
          </cell>
          <cell r="C9">
            <v>4.2999999999999997E-2</v>
          </cell>
          <cell r="D9">
            <v>2.3E-2</v>
          </cell>
          <cell r="E9">
            <v>0</v>
          </cell>
          <cell r="F9">
            <v>1.2E-2</v>
          </cell>
          <cell r="G9">
            <v>0.01</v>
          </cell>
          <cell r="H9">
            <v>0</v>
          </cell>
          <cell r="I9">
            <v>1.0999999999999999E-2</v>
          </cell>
          <cell r="J9">
            <v>0</v>
          </cell>
          <cell r="K9">
            <v>9.1999999999999985E-2</v>
          </cell>
          <cell r="L9">
            <v>8.9999999999999983E-2</v>
          </cell>
          <cell r="M9">
            <v>7.9999999999999988E-2</v>
          </cell>
          <cell r="N9">
            <v>6.3999999999999987E-2</v>
          </cell>
        </row>
        <row r="10">
          <cell r="A10" t="str">
            <v>地域密着型通所介護</v>
          </cell>
          <cell r="B10">
            <v>5.8999999999999997E-2</v>
          </cell>
          <cell r="C10">
            <v>4.2999999999999997E-2</v>
          </cell>
          <cell r="D10">
            <v>2.3E-2</v>
          </cell>
          <cell r="E10">
            <v>0</v>
          </cell>
          <cell r="F10">
            <v>1.2E-2</v>
          </cell>
          <cell r="G10">
            <v>0.01</v>
          </cell>
          <cell r="H10">
            <v>0</v>
          </cell>
          <cell r="I10">
            <v>1.0999999999999999E-2</v>
          </cell>
          <cell r="J10">
            <v>0</v>
          </cell>
          <cell r="K10">
            <v>9.1999999999999985E-2</v>
          </cell>
          <cell r="L10">
            <v>8.9999999999999983E-2</v>
          </cell>
          <cell r="M10">
            <v>7.9999999999999988E-2</v>
          </cell>
          <cell r="N10">
            <v>6.3999999999999987E-2</v>
          </cell>
        </row>
        <row r="11">
          <cell r="A11" t="str">
            <v>（介護予防）通所リハビリテーション</v>
          </cell>
          <cell r="B11">
            <v>4.7E-2</v>
          </cell>
          <cell r="C11">
            <v>3.4000000000000002E-2</v>
          </cell>
          <cell r="D11">
            <v>1.9E-2</v>
          </cell>
          <cell r="E11">
            <v>0</v>
          </cell>
          <cell r="F11">
            <v>0.02</v>
          </cell>
          <cell r="G11">
            <v>1.7000000000000001E-2</v>
          </cell>
          <cell r="H11">
            <v>0</v>
          </cell>
          <cell r="I11">
            <v>0.01</v>
          </cell>
          <cell r="J11">
            <v>0</v>
          </cell>
          <cell r="K11">
            <v>8.5999999999999993E-2</v>
          </cell>
          <cell r="L11">
            <v>8.299999999999999E-2</v>
          </cell>
          <cell r="M11">
            <v>6.6000000000000003E-2</v>
          </cell>
          <cell r="N11">
            <v>5.3000000000000005E-2</v>
          </cell>
        </row>
        <row r="12">
          <cell r="A12" t="str">
            <v>（介護予防）特定施設入居者生活介護</v>
          </cell>
          <cell r="B12">
            <v>8.2000000000000003E-2</v>
          </cell>
          <cell r="C12">
            <v>0.06</v>
          </cell>
          <cell r="D12">
            <v>3.3000000000000002E-2</v>
          </cell>
          <cell r="E12">
            <v>0</v>
          </cell>
          <cell r="F12">
            <v>1.7999999999999999E-2</v>
          </cell>
          <cell r="G12">
            <v>1.2E-2</v>
          </cell>
          <cell r="H12">
            <v>0</v>
          </cell>
          <cell r="I12">
            <v>1.4999999999999999E-2</v>
          </cell>
          <cell r="J12">
            <v>0</v>
          </cell>
          <cell r="K12">
            <v>0.128</v>
          </cell>
          <cell r="L12">
            <v>0.122</v>
          </cell>
          <cell r="M12">
            <v>0.11</v>
          </cell>
          <cell r="N12">
            <v>8.7999999999999995E-2</v>
          </cell>
        </row>
        <row r="13">
          <cell r="A13" t="str">
            <v>地域密着型特定施設入居者生活介護</v>
          </cell>
          <cell r="B13">
            <v>8.2000000000000003E-2</v>
          </cell>
          <cell r="C13">
            <v>0.06</v>
          </cell>
          <cell r="D13">
            <v>3.3000000000000002E-2</v>
          </cell>
          <cell r="E13">
            <v>0</v>
          </cell>
          <cell r="F13">
            <v>1.7999999999999999E-2</v>
          </cell>
          <cell r="G13">
            <v>1.2E-2</v>
          </cell>
          <cell r="H13">
            <v>0</v>
          </cell>
          <cell r="I13">
            <v>1.4999999999999999E-2</v>
          </cell>
          <cell r="J13">
            <v>0</v>
          </cell>
          <cell r="K13">
            <v>0.128</v>
          </cell>
          <cell r="L13">
            <v>0.122</v>
          </cell>
          <cell r="M13">
            <v>0.11</v>
          </cell>
          <cell r="N13">
            <v>8.7999999999999995E-2</v>
          </cell>
        </row>
        <row r="14">
          <cell r="A14" t="str">
            <v>（介護予防）認知症対応型通所介護</v>
          </cell>
          <cell r="B14">
            <v>0.104</v>
          </cell>
          <cell r="C14">
            <v>7.5999999999999998E-2</v>
          </cell>
          <cell r="D14">
            <v>4.2000000000000003E-2</v>
          </cell>
          <cell r="E14">
            <v>0</v>
          </cell>
          <cell r="F14">
            <v>3.1E-2</v>
          </cell>
          <cell r="G14">
            <v>2.4E-2</v>
          </cell>
          <cell r="H14">
            <v>0</v>
          </cell>
          <cell r="I14">
            <v>2.3E-2</v>
          </cell>
          <cell r="J14">
            <v>0</v>
          </cell>
          <cell r="K14">
            <v>0.18099999999999999</v>
          </cell>
          <cell r="L14">
            <v>0.17399999999999999</v>
          </cell>
          <cell r="M14">
            <v>0.15</v>
          </cell>
          <cell r="N14">
            <v>0.122</v>
          </cell>
        </row>
        <row r="15">
          <cell r="A15" t="str">
            <v>（介護予防）小規模多機能型居宅介護</v>
          </cell>
          <cell r="B15">
            <v>0.10199999999999999</v>
          </cell>
          <cell r="C15">
            <v>7.3999999999999996E-2</v>
          </cell>
          <cell r="D15">
            <v>4.1000000000000002E-2</v>
          </cell>
          <cell r="E15">
            <v>0</v>
          </cell>
          <cell r="F15">
            <v>1.4999999999999999E-2</v>
          </cell>
          <cell r="G15">
            <v>1.2E-2</v>
          </cell>
          <cell r="H15">
            <v>0</v>
          </cell>
          <cell r="I15">
            <v>1.7000000000000001E-2</v>
          </cell>
          <cell r="J15">
            <v>0</v>
          </cell>
          <cell r="K15">
            <v>0.14900000000000002</v>
          </cell>
          <cell r="L15">
            <v>0.14600000000000002</v>
          </cell>
          <cell r="M15">
            <v>0.13400000000000001</v>
          </cell>
          <cell r="N15">
            <v>0.106</v>
          </cell>
        </row>
        <row r="16">
          <cell r="A16" t="str">
            <v>看護小規模多機能型居宅介護</v>
          </cell>
          <cell r="B16">
            <v>0.10199999999999999</v>
          </cell>
          <cell r="C16">
            <v>7.3999999999999996E-2</v>
          </cell>
          <cell r="D16">
            <v>4.1000000000000002E-2</v>
          </cell>
          <cell r="E16">
            <v>0</v>
          </cell>
          <cell r="F16">
            <v>1.4999999999999999E-2</v>
          </cell>
          <cell r="G16">
            <v>1.2E-2</v>
          </cell>
          <cell r="H16">
            <v>0</v>
          </cell>
          <cell r="I16">
            <v>1.7000000000000001E-2</v>
          </cell>
          <cell r="J16">
            <v>0</v>
          </cell>
          <cell r="K16">
            <v>0.14900000000000002</v>
          </cell>
          <cell r="L16">
            <v>0.14600000000000002</v>
          </cell>
          <cell r="M16">
            <v>0.13400000000000001</v>
          </cell>
          <cell r="N16">
            <v>0.106</v>
          </cell>
        </row>
        <row r="17">
          <cell r="A17" t="str">
            <v>（介護予防）認知症対応型共同生活介護</v>
          </cell>
          <cell r="B17">
            <v>0.111</v>
          </cell>
          <cell r="C17">
            <v>8.1000000000000003E-2</v>
          </cell>
          <cell r="D17">
            <v>4.4999999999999998E-2</v>
          </cell>
          <cell r="E17">
            <v>0</v>
          </cell>
          <cell r="F17">
            <v>3.1E-2</v>
          </cell>
          <cell r="G17">
            <v>2.3E-2</v>
          </cell>
          <cell r="H17">
            <v>0</v>
          </cell>
          <cell r="I17">
            <v>2.3E-2</v>
          </cell>
          <cell r="J17">
            <v>0</v>
          </cell>
          <cell r="K17">
            <v>0.186</v>
          </cell>
          <cell r="L17">
            <v>0.17799999999999999</v>
          </cell>
          <cell r="M17">
            <v>0.155</v>
          </cell>
          <cell r="N17">
            <v>0.125</v>
          </cell>
        </row>
        <row r="18">
          <cell r="A18" t="str">
            <v>介護老人福祉施設</v>
          </cell>
          <cell r="B18">
            <v>8.3000000000000004E-2</v>
          </cell>
          <cell r="C18">
            <v>0.06</v>
          </cell>
          <cell r="D18">
            <v>3.3000000000000002E-2</v>
          </cell>
          <cell r="E18">
            <v>0</v>
          </cell>
          <cell r="F18">
            <v>2.7E-2</v>
          </cell>
          <cell r="G18">
            <v>2.3E-2</v>
          </cell>
          <cell r="H18">
            <v>0</v>
          </cell>
          <cell r="I18">
            <v>1.6E-2</v>
          </cell>
          <cell r="J18">
            <v>0</v>
          </cell>
          <cell r="K18">
            <v>0.14000000000000001</v>
          </cell>
          <cell r="L18">
            <v>0.13600000000000001</v>
          </cell>
          <cell r="M18">
            <v>0.113</v>
          </cell>
          <cell r="N18">
            <v>0.09</v>
          </cell>
        </row>
        <row r="19">
          <cell r="A19" t="str">
            <v>地域密着型介護老人福祉施設</v>
          </cell>
          <cell r="B19">
            <v>8.3000000000000004E-2</v>
          </cell>
          <cell r="C19">
            <v>0.06</v>
          </cell>
          <cell r="D19">
            <v>3.3000000000000002E-2</v>
          </cell>
          <cell r="E19">
            <v>0</v>
          </cell>
          <cell r="F19">
            <v>2.7E-2</v>
          </cell>
          <cell r="G19">
            <v>2.3E-2</v>
          </cell>
          <cell r="H19">
            <v>0</v>
          </cell>
          <cell r="I19">
            <v>1.6E-2</v>
          </cell>
          <cell r="J19">
            <v>0</v>
          </cell>
          <cell r="K19">
            <v>0.14000000000000001</v>
          </cell>
          <cell r="L19">
            <v>0.13600000000000001</v>
          </cell>
          <cell r="M19">
            <v>0.113</v>
          </cell>
          <cell r="N19">
            <v>0.09</v>
          </cell>
        </row>
        <row r="20">
          <cell r="A20" t="str">
            <v>（介護予防）短期入所生活介護</v>
          </cell>
          <cell r="B20">
            <v>8.3000000000000004E-2</v>
          </cell>
          <cell r="C20">
            <v>0.06</v>
          </cell>
          <cell r="D20">
            <v>3.3000000000000002E-2</v>
          </cell>
          <cell r="E20">
            <v>0</v>
          </cell>
          <cell r="F20">
            <v>2.7E-2</v>
          </cell>
          <cell r="G20">
            <v>2.3E-2</v>
          </cell>
          <cell r="H20">
            <v>0</v>
          </cell>
          <cell r="I20">
            <v>1.6E-2</v>
          </cell>
          <cell r="J20">
            <v>0</v>
          </cell>
          <cell r="K20">
            <v>0.14000000000000001</v>
          </cell>
          <cell r="L20">
            <v>0.13600000000000001</v>
          </cell>
          <cell r="M20">
            <v>0.113</v>
          </cell>
          <cell r="N20">
            <v>0.09</v>
          </cell>
        </row>
        <row r="21">
          <cell r="A21" t="str">
            <v>介護老人保健施設</v>
          </cell>
          <cell r="B21">
            <v>3.9E-2</v>
          </cell>
          <cell r="C21">
            <v>2.9000000000000001E-2</v>
          </cell>
          <cell r="D21">
            <v>1.6E-2</v>
          </cell>
          <cell r="E21">
            <v>0</v>
          </cell>
          <cell r="F21">
            <v>2.1000000000000001E-2</v>
          </cell>
          <cell r="G21">
            <v>1.7000000000000001E-2</v>
          </cell>
          <cell r="H21">
            <v>0</v>
          </cell>
          <cell r="I21">
            <v>8.0000000000000002E-3</v>
          </cell>
          <cell r="J21">
            <v>0</v>
          </cell>
          <cell r="K21">
            <v>7.5000000000000011E-2</v>
          </cell>
          <cell r="L21">
            <v>7.1000000000000008E-2</v>
          </cell>
          <cell r="M21">
            <v>5.3999999999999999E-2</v>
          </cell>
          <cell r="N21">
            <v>4.4000000000000004E-2</v>
          </cell>
        </row>
        <row r="22">
          <cell r="A22" t="str">
            <v>（介護予防）短期入所療養介護（老健）</v>
          </cell>
          <cell r="B22">
            <v>3.9E-2</v>
          </cell>
          <cell r="C22">
            <v>2.9000000000000001E-2</v>
          </cell>
          <cell r="D22">
            <v>1.6E-2</v>
          </cell>
          <cell r="E22">
            <v>0</v>
          </cell>
          <cell r="F22">
            <v>2.1000000000000001E-2</v>
          </cell>
          <cell r="G22">
            <v>1.7000000000000001E-2</v>
          </cell>
          <cell r="H22">
            <v>0</v>
          </cell>
          <cell r="I22">
            <v>8.0000000000000002E-3</v>
          </cell>
          <cell r="J22">
            <v>0</v>
          </cell>
          <cell r="K22">
            <v>7.5000000000000011E-2</v>
          </cell>
          <cell r="L22">
            <v>7.1000000000000008E-2</v>
          </cell>
          <cell r="M22">
            <v>5.3999999999999999E-2</v>
          </cell>
          <cell r="N22">
            <v>4.4000000000000004E-2</v>
          </cell>
        </row>
        <row r="23">
          <cell r="A23" t="str">
            <v>（介護予防）短期入所療養介護 （病院等（老健以外）)</v>
          </cell>
          <cell r="B23">
            <v>2.5999999999999999E-2</v>
          </cell>
          <cell r="C23">
            <v>1.9E-2</v>
          </cell>
          <cell r="D23">
            <v>0.01</v>
          </cell>
          <cell r="E23">
            <v>0</v>
          </cell>
          <cell r="F23">
            <v>1.4999999999999999E-2</v>
          </cell>
          <cell r="G23">
            <v>1.0999999999999999E-2</v>
          </cell>
          <cell r="H23">
            <v>0</v>
          </cell>
          <cell r="I23">
            <v>5.0000000000000001E-3</v>
          </cell>
          <cell r="J23">
            <v>0</v>
          </cell>
          <cell r="K23">
            <v>5.099999999999999E-2</v>
          </cell>
          <cell r="L23">
            <v>4.6999999999999993E-2</v>
          </cell>
          <cell r="M23">
            <v>3.5999999999999997E-2</v>
          </cell>
          <cell r="N23">
            <v>2.9000000000000001E-2</v>
          </cell>
        </row>
        <row r="24">
          <cell r="A24" t="str">
            <v>介護医療院</v>
          </cell>
          <cell r="B24">
            <v>2.5999999999999999E-2</v>
          </cell>
          <cell r="C24">
            <v>1.9E-2</v>
          </cell>
          <cell r="D24">
            <v>0.01</v>
          </cell>
          <cell r="E24">
            <v>0</v>
          </cell>
          <cell r="F24">
            <v>1.4999999999999999E-2</v>
          </cell>
          <cell r="G24">
            <v>1.0999999999999999E-2</v>
          </cell>
          <cell r="H24">
            <v>0</v>
          </cell>
          <cell r="I24">
            <v>5.0000000000000001E-3</v>
          </cell>
          <cell r="J24">
            <v>0</v>
          </cell>
          <cell r="K24">
            <v>5.099999999999999E-2</v>
          </cell>
          <cell r="L24">
            <v>4.6999999999999993E-2</v>
          </cell>
          <cell r="M24">
            <v>3.5999999999999997E-2</v>
          </cell>
          <cell r="N24">
            <v>2.9000000000000001E-2</v>
          </cell>
        </row>
        <row r="25">
          <cell r="A25" t="str">
            <v>（介護予防）短期入所療養介護（医療院）</v>
          </cell>
          <cell r="B25">
            <v>2.5999999999999999E-2</v>
          </cell>
          <cell r="C25">
            <v>1.9E-2</v>
          </cell>
          <cell r="D25">
            <v>0.01</v>
          </cell>
          <cell r="E25">
            <v>0</v>
          </cell>
          <cell r="F25">
            <v>1.4999999999999999E-2</v>
          </cell>
          <cell r="G25">
            <v>1.0999999999999999E-2</v>
          </cell>
          <cell r="H25">
            <v>0</v>
          </cell>
          <cell r="I25">
            <v>5.0000000000000001E-3</v>
          </cell>
          <cell r="J25">
            <v>0</v>
          </cell>
          <cell r="K25">
            <v>5.099999999999999E-2</v>
          </cell>
          <cell r="L25">
            <v>4.6999999999999993E-2</v>
          </cell>
          <cell r="M25">
            <v>3.5999999999999997E-2</v>
          </cell>
          <cell r="N25">
            <v>2.9000000000000001E-2</v>
          </cell>
        </row>
        <row r="26">
          <cell r="A26" t="str">
            <v>訪問型サービス（総合事業）</v>
          </cell>
          <cell r="B26">
            <v>0.13700000000000001</v>
          </cell>
          <cell r="C26">
            <v>0.1</v>
          </cell>
          <cell r="D26">
            <v>5.5E-2</v>
          </cell>
          <cell r="E26">
            <v>0</v>
          </cell>
          <cell r="F26">
            <v>6.3E-2</v>
          </cell>
          <cell r="G26">
            <v>4.2000000000000003E-2</v>
          </cell>
          <cell r="H26">
            <v>0</v>
          </cell>
          <cell r="I26">
            <v>2.4E-2</v>
          </cell>
          <cell r="J26">
            <v>0</v>
          </cell>
          <cell r="K26">
            <v>0.245</v>
          </cell>
          <cell r="L26">
            <v>0.224</v>
          </cell>
          <cell r="M26">
            <v>0.182</v>
          </cell>
          <cell r="N26">
            <v>0.14499999999999999</v>
          </cell>
        </row>
        <row r="27">
          <cell r="A27" t="str">
            <v>通所型サービス（総合事業）</v>
          </cell>
          <cell r="B27">
            <v>5.8999999999999997E-2</v>
          </cell>
          <cell r="C27">
            <v>4.2999999999999997E-2</v>
          </cell>
          <cell r="D27">
            <v>2.3E-2</v>
          </cell>
          <cell r="E27">
            <v>0</v>
          </cell>
          <cell r="F27">
            <v>1.2E-2</v>
          </cell>
          <cell r="G27">
            <v>0.01</v>
          </cell>
          <cell r="H27">
            <v>0</v>
          </cell>
          <cell r="I27">
            <v>1.0999999999999999E-2</v>
          </cell>
          <cell r="J27">
            <v>0</v>
          </cell>
          <cell r="K27">
            <v>9.1999999999999985E-2</v>
          </cell>
          <cell r="L27">
            <v>8.9999999999999983E-2</v>
          </cell>
          <cell r="M27">
            <v>7.9999999999999988E-2</v>
          </cell>
          <cell r="N27">
            <v>6.3999999999999987E-2</v>
          </cell>
        </row>
      </sheetData>
      <sheetData sheetId="4">
        <row r="2">
          <cell r="G2">
            <v>0.7</v>
          </cell>
          <cell r="H2">
            <v>0.55000000000000004</v>
          </cell>
          <cell r="I2">
            <v>0.45</v>
          </cell>
          <cell r="J2" t="str">
            <v>介護サービス</v>
          </cell>
          <cell r="K2" t="str">
            <v>人件費割合</v>
          </cell>
        </row>
        <row r="3">
          <cell r="F3" t="str">
            <v>千代田区</v>
          </cell>
          <cell r="G3">
            <v>11.4</v>
          </cell>
          <cell r="H3">
            <v>11.1</v>
          </cell>
          <cell r="I3">
            <v>10.9</v>
          </cell>
          <cell r="J3" t="str">
            <v>訪問介護</v>
          </cell>
          <cell r="K3">
            <v>0.7</v>
          </cell>
        </row>
        <row r="4">
          <cell r="F4" t="str">
            <v>中央区</v>
          </cell>
          <cell r="G4">
            <v>11.4</v>
          </cell>
          <cell r="H4">
            <v>11.1</v>
          </cell>
          <cell r="I4">
            <v>10.9</v>
          </cell>
          <cell r="J4" t="str">
            <v>夜間対応型訪問介護</v>
          </cell>
          <cell r="K4">
            <v>0.7</v>
          </cell>
        </row>
        <row r="5">
          <cell r="F5" t="str">
            <v>港区</v>
          </cell>
          <cell r="G5">
            <v>11.4</v>
          </cell>
          <cell r="H5">
            <v>11.1</v>
          </cell>
          <cell r="I5">
            <v>10.9</v>
          </cell>
          <cell r="J5" t="str">
            <v>定期巡回･随時対応型訪問介護看護</v>
          </cell>
          <cell r="K5">
            <v>0.7</v>
          </cell>
        </row>
        <row r="6">
          <cell r="F6" t="str">
            <v>新宿区</v>
          </cell>
          <cell r="G6">
            <v>11.4</v>
          </cell>
          <cell r="H6">
            <v>11.1</v>
          </cell>
          <cell r="I6">
            <v>10.9</v>
          </cell>
          <cell r="J6" t="str">
            <v>（介護予防）訪問入浴介護</v>
          </cell>
          <cell r="K6">
            <v>0.7</v>
          </cell>
        </row>
        <row r="7">
          <cell r="F7" t="str">
            <v>文京区</v>
          </cell>
          <cell r="G7">
            <v>11.4</v>
          </cell>
          <cell r="H7">
            <v>11.1</v>
          </cell>
          <cell r="I7">
            <v>10.9</v>
          </cell>
          <cell r="J7" t="str">
            <v>通所介護</v>
          </cell>
          <cell r="K7">
            <v>0.45</v>
          </cell>
        </row>
        <row r="8">
          <cell r="F8" t="str">
            <v>台東区</v>
          </cell>
          <cell r="G8">
            <v>11.4</v>
          </cell>
          <cell r="H8">
            <v>11.1</v>
          </cell>
          <cell r="I8">
            <v>10.9</v>
          </cell>
          <cell r="J8" t="str">
            <v>地域密着型通所介護</v>
          </cell>
          <cell r="K8">
            <v>0.45</v>
          </cell>
        </row>
        <row r="9">
          <cell r="F9" t="str">
            <v>墨田区</v>
          </cell>
          <cell r="G9">
            <v>11.4</v>
          </cell>
          <cell r="H9">
            <v>11.1</v>
          </cell>
          <cell r="I9">
            <v>10.9</v>
          </cell>
          <cell r="J9" t="str">
            <v>（介護予防）通所リハビリテーション</v>
          </cell>
          <cell r="K9">
            <v>0.55000000000000004</v>
          </cell>
        </row>
        <row r="10">
          <cell r="F10" t="str">
            <v>江東区</v>
          </cell>
          <cell r="G10">
            <v>11.4</v>
          </cell>
          <cell r="H10">
            <v>11.1</v>
          </cell>
          <cell r="I10">
            <v>10.9</v>
          </cell>
          <cell r="J10" t="str">
            <v>（介護予防）特定施設入居者生活介護</v>
          </cell>
          <cell r="K10">
            <v>0.45</v>
          </cell>
        </row>
        <row r="11">
          <cell r="F11" t="str">
            <v>品川区</v>
          </cell>
          <cell r="G11">
            <v>11.4</v>
          </cell>
          <cell r="H11">
            <v>11.1</v>
          </cell>
          <cell r="I11">
            <v>10.9</v>
          </cell>
          <cell r="J11" t="str">
            <v>地域密着型特定施設入居者生活介護</v>
          </cell>
          <cell r="K11">
            <v>0.45</v>
          </cell>
        </row>
        <row r="12">
          <cell r="F12" t="str">
            <v>目黒区</v>
          </cell>
          <cell r="G12">
            <v>11.4</v>
          </cell>
          <cell r="H12">
            <v>11.1</v>
          </cell>
          <cell r="I12">
            <v>10.9</v>
          </cell>
          <cell r="J12" t="str">
            <v>（介護予防）認知症対応型通所介護</v>
          </cell>
          <cell r="K12">
            <v>0.55000000000000004</v>
          </cell>
        </row>
        <row r="13">
          <cell r="F13" t="str">
            <v>大田区</v>
          </cell>
          <cell r="G13">
            <v>11.4</v>
          </cell>
          <cell r="H13">
            <v>11.1</v>
          </cell>
          <cell r="I13">
            <v>10.9</v>
          </cell>
          <cell r="J13" t="str">
            <v>（介護予防）小規模多機能型居宅介護</v>
          </cell>
          <cell r="K13">
            <v>0.55000000000000004</v>
          </cell>
        </row>
        <row r="14">
          <cell r="F14" t="str">
            <v>世田谷区</v>
          </cell>
          <cell r="G14">
            <v>11.4</v>
          </cell>
          <cell r="H14">
            <v>11.1</v>
          </cell>
          <cell r="I14">
            <v>10.9</v>
          </cell>
          <cell r="J14" t="str">
            <v>看護小規模多機能型居宅介護</v>
          </cell>
          <cell r="K14">
            <v>0.55000000000000004</v>
          </cell>
        </row>
        <row r="15">
          <cell r="F15" t="str">
            <v>渋谷区</v>
          </cell>
          <cell r="G15">
            <v>11.4</v>
          </cell>
          <cell r="H15">
            <v>11.1</v>
          </cell>
          <cell r="I15">
            <v>10.9</v>
          </cell>
          <cell r="J15" t="str">
            <v>（介護予防）認知症対応型共同生活介護</v>
          </cell>
          <cell r="K15">
            <v>0.45</v>
          </cell>
        </row>
        <row r="16">
          <cell r="F16" t="str">
            <v>中野区</v>
          </cell>
          <cell r="G16">
            <v>11.4</v>
          </cell>
          <cell r="H16">
            <v>11.1</v>
          </cell>
          <cell r="I16">
            <v>10.9</v>
          </cell>
          <cell r="J16" t="str">
            <v>介護老人福祉施設</v>
          </cell>
          <cell r="K16">
            <v>0.45</v>
          </cell>
        </row>
        <row r="17">
          <cell r="F17" t="str">
            <v>杉並区</v>
          </cell>
          <cell r="G17">
            <v>11.4</v>
          </cell>
          <cell r="H17">
            <v>11.1</v>
          </cell>
          <cell r="I17">
            <v>10.9</v>
          </cell>
          <cell r="J17" t="str">
            <v>地域密着型介護老人福祉施設</v>
          </cell>
          <cell r="K17">
            <v>0.45</v>
          </cell>
        </row>
        <row r="18">
          <cell r="F18" t="str">
            <v>豊島区</v>
          </cell>
          <cell r="G18">
            <v>11.4</v>
          </cell>
          <cell r="H18">
            <v>11.1</v>
          </cell>
          <cell r="I18">
            <v>10.9</v>
          </cell>
          <cell r="J18" t="str">
            <v>（介護予防）短期入所生活介護</v>
          </cell>
          <cell r="K18">
            <v>0.55000000000000004</v>
          </cell>
        </row>
        <row r="19">
          <cell r="F19" t="str">
            <v>北区</v>
          </cell>
          <cell r="G19">
            <v>11.4</v>
          </cell>
          <cell r="H19">
            <v>11.1</v>
          </cell>
          <cell r="I19">
            <v>10.9</v>
          </cell>
          <cell r="J19" t="str">
            <v>介護老人保健施設</v>
          </cell>
          <cell r="K19">
            <v>0.45</v>
          </cell>
        </row>
        <row r="20">
          <cell r="F20" t="str">
            <v>荒川区</v>
          </cell>
          <cell r="G20">
            <v>11.4</v>
          </cell>
          <cell r="H20">
            <v>11.1</v>
          </cell>
          <cell r="I20">
            <v>10.9</v>
          </cell>
          <cell r="J20" t="str">
            <v>（介護予防）短期入所療養介護（老健）</v>
          </cell>
          <cell r="K20">
            <v>0.45</v>
          </cell>
        </row>
        <row r="21">
          <cell r="F21" t="str">
            <v>板橋区</v>
          </cell>
          <cell r="G21">
            <v>11.4</v>
          </cell>
          <cell r="H21">
            <v>11.1</v>
          </cell>
          <cell r="I21">
            <v>10.9</v>
          </cell>
          <cell r="J21" t="str">
            <v>介護療養型医療施設</v>
          </cell>
          <cell r="K21">
            <v>0.45</v>
          </cell>
        </row>
        <row r="22">
          <cell r="F22" t="str">
            <v>練馬区</v>
          </cell>
          <cell r="G22">
            <v>11.4</v>
          </cell>
          <cell r="H22">
            <v>11.1</v>
          </cell>
          <cell r="I22">
            <v>10.9</v>
          </cell>
          <cell r="J22" t="str">
            <v>（介護予防）短期入所療養介護 （病院等（老健以外）)</v>
          </cell>
          <cell r="K22">
            <v>0.45</v>
          </cell>
        </row>
        <row r="23">
          <cell r="F23" t="str">
            <v>足立区</v>
          </cell>
          <cell r="G23">
            <v>11.4</v>
          </cell>
          <cell r="H23">
            <v>11.1</v>
          </cell>
          <cell r="I23">
            <v>10.9</v>
          </cell>
          <cell r="J23" t="str">
            <v>介護医療院</v>
          </cell>
          <cell r="K23">
            <v>0.45</v>
          </cell>
        </row>
        <row r="24">
          <cell r="F24" t="str">
            <v>葛飾区</v>
          </cell>
          <cell r="G24">
            <v>11.4</v>
          </cell>
          <cell r="H24">
            <v>11.1</v>
          </cell>
          <cell r="I24">
            <v>10.9</v>
          </cell>
          <cell r="J24" t="str">
            <v>（介護予防）短期入所療養介護（医療院）</v>
          </cell>
          <cell r="K24">
            <v>0.45</v>
          </cell>
        </row>
        <row r="25">
          <cell r="F25" t="str">
            <v>江戸川区</v>
          </cell>
          <cell r="G25">
            <v>11.4</v>
          </cell>
          <cell r="H25">
            <v>11.1</v>
          </cell>
          <cell r="I25">
            <v>10.9</v>
          </cell>
          <cell r="J25" t="str">
            <v>訪問型サービス（総合事業）</v>
          </cell>
          <cell r="K25">
            <v>0.7</v>
          </cell>
        </row>
        <row r="26">
          <cell r="F26" t="str">
            <v>調布市</v>
          </cell>
          <cell r="G26">
            <v>11.12</v>
          </cell>
          <cell r="H26">
            <v>10.88</v>
          </cell>
          <cell r="I26">
            <v>10.72</v>
          </cell>
          <cell r="J26" t="str">
            <v>通所型サービス（総合事業）</v>
          </cell>
          <cell r="K26">
            <v>0.45</v>
          </cell>
        </row>
        <row r="27">
          <cell r="F27" t="str">
            <v>町田市</v>
          </cell>
          <cell r="G27">
            <v>11.12</v>
          </cell>
          <cell r="H27">
            <v>10.88</v>
          </cell>
          <cell r="I27">
            <v>10.72</v>
          </cell>
        </row>
        <row r="28">
          <cell r="F28" t="str">
            <v>狛江市</v>
          </cell>
          <cell r="G28">
            <v>11.12</v>
          </cell>
          <cell r="H28">
            <v>10.88</v>
          </cell>
          <cell r="I28">
            <v>10.72</v>
          </cell>
        </row>
        <row r="29">
          <cell r="F29" t="str">
            <v>多摩市</v>
          </cell>
          <cell r="G29">
            <v>11.12</v>
          </cell>
          <cell r="H29">
            <v>10.88</v>
          </cell>
          <cell r="I29">
            <v>10.72</v>
          </cell>
        </row>
        <row r="30">
          <cell r="F30" t="str">
            <v>横浜市</v>
          </cell>
          <cell r="G30">
            <v>11.12</v>
          </cell>
          <cell r="H30">
            <v>10.88</v>
          </cell>
          <cell r="I30">
            <v>10.72</v>
          </cell>
        </row>
        <row r="31">
          <cell r="F31" t="str">
            <v>川崎市</v>
          </cell>
          <cell r="G31">
            <v>11.12</v>
          </cell>
          <cell r="H31">
            <v>10.88</v>
          </cell>
          <cell r="I31">
            <v>10.72</v>
          </cell>
        </row>
        <row r="32">
          <cell r="F32" t="str">
            <v>大阪市</v>
          </cell>
          <cell r="G32">
            <v>11.12</v>
          </cell>
          <cell r="H32">
            <v>10.88</v>
          </cell>
          <cell r="I32">
            <v>10.72</v>
          </cell>
        </row>
        <row r="33">
          <cell r="F33" t="str">
            <v>さいたま市</v>
          </cell>
          <cell r="G33">
            <v>11.05</v>
          </cell>
          <cell r="H33">
            <v>10.83</v>
          </cell>
          <cell r="I33">
            <v>10.68</v>
          </cell>
        </row>
        <row r="34">
          <cell r="F34" t="str">
            <v>千葉市</v>
          </cell>
          <cell r="G34">
            <v>11.05</v>
          </cell>
          <cell r="H34">
            <v>10.83</v>
          </cell>
          <cell r="I34">
            <v>10.68</v>
          </cell>
        </row>
        <row r="35">
          <cell r="F35" t="str">
            <v>浦安市</v>
          </cell>
          <cell r="G35">
            <v>11.05</v>
          </cell>
          <cell r="H35">
            <v>10.83</v>
          </cell>
          <cell r="I35">
            <v>10.68</v>
          </cell>
        </row>
        <row r="36">
          <cell r="F36" t="str">
            <v>八王子市</v>
          </cell>
          <cell r="G36">
            <v>11.05</v>
          </cell>
          <cell r="H36">
            <v>10.83</v>
          </cell>
          <cell r="I36">
            <v>10.68</v>
          </cell>
        </row>
        <row r="37">
          <cell r="F37" t="str">
            <v>武蔵野市</v>
          </cell>
          <cell r="G37">
            <v>11.05</v>
          </cell>
          <cell r="H37">
            <v>10.83</v>
          </cell>
          <cell r="I37">
            <v>10.68</v>
          </cell>
        </row>
        <row r="38">
          <cell r="F38" t="str">
            <v>三鷹市</v>
          </cell>
          <cell r="G38">
            <v>11.05</v>
          </cell>
          <cell r="H38">
            <v>10.83</v>
          </cell>
          <cell r="I38">
            <v>10.68</v>
          </cell>
        </row>
        <row r="39">
          <cell r="F39" t="str">
            <v>青梅市</v>
          </cell>
          <cell r="G39">
            <v>11.05</v>
          </cell>
          <cell r="H39">
            <v>10.83</v>
          </cell>
          <cell r="I39">
            <v>10.68</v>
          </cell>
        </row>
        <row r="40">
          <cell r="F40" t="str">
            <v>府中市</v>
          </cell>
          <cell r="G40">
            <v>11.05</v>
          </cell>
          <cell r="H40">
            <v>10.83</v>
          </cell>
          <cell r="I40">
            <v>10.68</v>
          </cell>
        </row>
        <row r="41">
          <cell r="F41" t="str">
            <v>小金井市</v>
          </cell>
          <cell r="G41">
            <v>11.05</v>
          </cell>
          <cell r="H41">
            <v>10.83</v>
          </cell>
          <cell r="I41">
            <v>10.68</v>
          </cell>
        </row>
        <row r="42">
          <cell r="F42" t="str">
            <v>小平市</v>
          </cell>
          <cell r="G42">
            <v>11.05</v>
          </cell>
          <cell r="H42">
            <v>10.83</v>
          </cell>
          <cell r="I42">
            <v>10.68</v>
          </cell>
        </row>
        <row r="43">
          <cell r="F43" t="str">
            <v>日野市</v>
          </cell>
          <cell r="G43">
            <v>11.05</v>
          </cell>
          <cell r="H43">
            <v>10.83</v>
          </cell>
          <cell r="I43">
            <v>10.68</v>
          </cell>
        </row>
        <row r="44">
          <cell r="F44" t="str">
            <v>東村山市</v>
          </cell>
          <cell r="G44">
            <v>11.05</v>
          </cell>
          <cell r="H44">
            <v>10.83</v>
          </cell>
          <cell r="I44">
            <v>10.68</v>
          </cell>
        </row>
        <row r="45">
          <cell r="F45" t="str">
            <v>国分寺市</v>
          </cell>
          <cell r="G45">
            <v>11.05</v>
          </cell>
          <cell r="H45">
            <v>10.83</v>
          </cell>
          <cell r="I45">
            <v>10.68</v>
          </cell>
        </row>
        <row r="46">
          <cell r="F46" t="str">
            <v>国立市</v>
          </cell>
          <cell r="G46">
            <v>11.05</v>
          </cell>
          <cell r="H46">
            <v>10.83</v>
          </cell>
          <cell r="I46">
            <v>10.68</v>
          </cell>
        </row>
        <row r="47">
          <cell r="F47" t="str">
            <v>清瀬市</v>
          </cell>
          <cell r="G47">
            <v>11.05</v>
          </cell>
          <cell r="H47">
            <v>10.83</v>
          </cell>
          <cell r="I47">
            <v>10.68</v>
          </cell>
        </row>
        <row r="48">
          <cell r="F48" t="str">
            <v>東久留米市</v>
          </cell>
          <cell r="G48">
            <v>11.05</v>
          </cell>
          <cell r="H48">
            <v>10.83</v>
          </cell>
          <cell r="I48">
            <v>10.68</v>
          </cell>
        </row>
        <row r="49">
          <cell r="F49" t="str">
            <v>稲城市</v>
          </cell>
          <cell r="G49">
            <v>11.05</v>
          </cell>
          <cell r="H49">
            <v>10.83</v>
          </cell>
          <cell r="I49">
            <v>10.68</v>
          </cell>
        </row>
        <row r="50">
          <cell r="F50" t="str">
            <v>西東京市</v>
          </cell>
          <cell r="G50">
            <v>11.05</v>
          </cell>
          <cell r="H50">
            <v>10.83</v>
          </cell>
          <cell r="I50">
            <v>10.68</v>
          </cell>
        </row>
        <row r="51">
          <cell r="F51" t="str">
            <v>鎌倉市</v>
          </cell>
          <cell r="G51">
            <v>11.05</v>
          </cell>
          <cell r="H51">
            <v>10.83</v>
          </cell>
          <cell r="I51">
            <v>10.68</v>
          </cell>
        </row>
        <row r="52">
          <cell r="F52" t="str">
            <v>厚木市</v>
          </cell>
          <cell r="G52">
            <v>11.05</v>
          </cell>
          <cell r="H52">
            <v>10.83</v>
          </cell>
          <cell r="I52">
            <v>10.68</v>
          </cell>
        </row>
        <row r="53">
          <cell r="F53" t="str">
            <v>名古屋市</v>
          </cell>
          <cell r="G53">
            <v>11.05</v>
          </cell>
          <cell r="H53">
            <v>10.83</v>
          </cell>
          <cell r="I53">
            <v>10.68</v>
          </cell>
        </row>
        <row r="54">
          <cell r="F54" t="str">
            <v>刈谷市</v>
          </cell>
          <cell r="G54">
            <v>11.05</v>
          </cell>
          <cell r="H54">
            <v>10.83</v>
          </cell>
          <cell r="I54">
            <v>10.68</v>
          </cell>
        </row>
        <row r="55">
          <cell r="F55" t="str">
            <v>豊田市</v>
          </cell>
          <cell r="G55">
            <v>11.05</v>
          </cell>
          <cell r="H55">
            <v>10.83</v>
          </cell>
          <cell r="I55">
            <v>10.68</v>
          </cell>
        </row>
        <row r="56">
          <cell r="F56" t="str">
            <v>守口市</v>
          </cell>
          <cell r="G56">
            <v>11.05</v>
          </cell>
          <cell r="H56">
            <v>10.83</v>
          </cell>
          <cell r="I56">
            <v>10.68</v>
          </cell>
        </row>
        <row r="57">
          <cell r="F57" t="str">
            <v>大東市</v>
          </cell>
          <cell r="G57">
            <v>11.05</v>
          </cell>
          <cell r="H57">
            <v>10.83</v>
          </cell>
          <cell r="I57">
            <v>10.68</v>
          </cell>
        </row>
        <row r="58">
          <cell r="F58" t="str">
            <v>門真市</v>
          </cell>
          <cell r="G58">
            <v>11.05</v>
          </cell>
          <cell r="H58">
            <v>10.83</v>
          </cell>
          <cell r="I58">
            <v>10.68</v>
          </cell>
        </row>
        <row r="59">
          <cell r="F59" t="str">
            <v>西宮市</v>
          </cell>
          <cell r="G59">
            <v>11.05</v>
          </cell>
          <cell r="H59">
            <v>10.83</v>
          </cell>
          <cell r="I59">
            <v>10.68</v>
          </cell>
        </row>
        <row r="60">
          <cell r="F60" t="str">
            <v>芦屋市</v>
          </cell>
          <cell r="G60">
            <v>11.05</v>
          </cell>
          <cell r="H60">
            <v>10.83</v>
          </cell>
          <cell r="I60">
            <v>10.68</v>
          </cell>
        </row>
        <row r="61">
          <cell r="F61" t="str">
            <v>宝塚市</v>
          </cell>
          <cell r="G61">
            <v>11.05</v>
          </cell>
          <cell r="H61">
            <v>10.83</v>
          </cell>
          <cell r="I61">
            <v>10.68</v>
          </cell>
        </row>
        <row r="62">
          <cell r="F62" t="str">
            <v>牛久市</v>
          </cell>
          <cell r="G62">
            <v>10.84</v>
          </cell>
          <cell r="H62">
            <v>10.66</v>
          </cell>
          <cell r="I62">
            <v>10.54</v>
          </cell>
        </row>
        <row r="63">
          <cell r="F63" t="str">
            <v>朝霞市</v>
          </cell>
          <cell r="G63">
            <v>10.84</v>
          </cell>
          <cell r="H63">
            <v>10.66</v>
          </cell>
          <cell r="I63">
            <v>10.54</v>
          </cell>
        </row>
        <row r="64">
          <cell r="F64" t="str">
            <v>志木市</v>
          </cell>
          <cell r="G64">
            <v>10.84</v>
          </cell>
          <cell r="H64">
            <v>10.66</v>
          </cell>
          <cell r="I64">
            <v>10.54</v>
          </cell>
        </row>
        <row r="65">
          <cell r="F65" t="str">
            <v>和光市</v>
          </cell>
          <cell r="G65">
            <v>10.84</v>
          </cell>
          <cell r="H65">
            <v>10.66</v>
          </cell>
          <cell r="I65">
            <v>10.54</v>
          </cell>
        </row>
        <row r="66">
          <cell r="F66" t="str">
            <v>船橋市</v>
          </cell>
          <cell r="G66">
            <v>10.84</v>
          </cell>
          <cell r="H66">
            <v>10.66</v>
          </cell>
          <cell r="I66">
            <v>10.54</v>
          </cell>
        </row>
        <row r="67">
          <cell r="F67" t="str">
            <v>成田市</v>
          </cell>
          <cell r="G67">
            <v>10.84</v>
          </cell>
          <cell r="H67">
            <v>10.66</v>
          </cell>
          <cell r="I67">
            <v>10.54</v>
          </cell>
        </row>
        <row r="68">
          <cell r="F68" t="str">
            <v>習志野市</v>
          </cell>
          <cell r="G68">
            <v>10.84</v>
          </cell>
          <cell r="H68">
            <v>10.66</v>
          </cell>
          <cell r="I68">
            <v>10.54</v>
          </cell>
        </row>
        <row r="69">
          <cell r="F69" t="str">
            <v>立川市</v>
          </cell>
          <cell r="G69">
            <v>10.84</v>
          </cell>
          <cell r="H69">
            <v>10.66</v>
          </cell>
          <cell r="I69">
            <v>10.54</v>
          </cell>
        </row>
        <row r="70">
          <cell r="F70" t="str">
            <v>昭島市</v>
          </cell>
          <cell r="G70">
            <v>10.84</v>
          </cell>
          <cell r="H70">
            <v>10.66</v>
          </cell>
          <cell r="I70">
            <v>10.54</v>
          </cell>
        </row>
        <row r="71">
          <cell r="F71" t="str">
            <v>東大和市</v>
          </cell>
          <cell r="G71">
            <v>10.84</v>
          </cell>
          <cell r="H71">
            <v>10.66</v>
          </cell>
          <cell r="I71">
            <v>10.54</v>
          </cell>
        </row>
        <row r="72">
          <cell r="F72" t="str">
            <v>相模原市</v>
          </cell>
          <cell r="G72">
            <v>10.84</v>
          </cell>
          <cell r="H72">
            <v>10.66</v>
          </cell>
          <cell r="I72">
            <v>10.54</v>
          </cell>
        </row>
        <row r="73">
          <cell r="F73" t="str">
            <v>横須賀市</v>
          </cell>
          <cell r="G73">
            <v>10.84</v>
          </cell>
          <cell r="H73">
            <v>10.66</v>
          </cell>
          <cell r="I73">
            <v>10.54</v>
          </cell>
        </row>
        <row r="74">
          <cell r="F74" t="str">
            <v>藤沢市</v>
          </cell>
          <cell r="G74">
            <v>10.84</v>
          </cell>
          <cell r="H74">
            <v>10.66</v>
          </cell>
          <cell r="I74">
            <v>10.54</v>
          </cell>
        </row>
        <row r="75">
          <cell r="F75" t="str">
            <v>逗子市</v>
          </cell>
          <cell r="G75">
            <v>10.84</v>
          </cell>
          <cell r="H75">
            <v>10.66</v>
          </cell>
          <cell r="I75">
            <v>10.54</v>
          </cell>
        </row>
        <row r="76">
          <cell r="F76" t="str">
            <v>三浦市</v>
          </cell>
          <cell r="G76">
            <v>10.84</v>
          </cell>
          <cell r="H76">
            <v>10.66</v>
          </cell>
          <cell r="I76">
            <v>10.54</v>
          </cell>
        </row>
        <row r="77">
          <cell r="F77" t="str">
            <v>海老名市</v>
          </cell>
          <cell r="G77">
            <v>10.84</v>
          </cell>
          <cell r="H77">
            <v>10.66</v>
          </cell>
          <cell r="I77">
            <v>10.54</v>
          </cell>
        </row>
        <row r="78">
          <cell r="F78" t="str">
            <v>豊中市</v>
          </cell>
          <cell r="G78">
            <v>10.84</v>
          </cell>
          <cell r="H78">
            <v>10.66</v>
          </cell>
          <cell r="I78">
            <v>10.54</v>
          </cell>
        </row>
        <row r="79">
          <cell r="F79" t="str">
            <v>池田市</v>
          </cell>
          <cell r="G79">
            <v>10.84</v>
          </cell>
          <cell r="H79">
            <v>10.66</v>
          </cell>
          <cell r="I79">
            <v>10.54</v>
          </cell>
        </row>
        <row r="80">
          <cell r="F80" t="str">
            <v>吹田市</v>
          </cell>
          <cell r="G80">
            <v>10.84</v>
          </cell>
          <cell r="H80">
            <v>10.66</v>
          </cell>
          <cell r="I80">
            <v>10.54</v>
          </cell>
        </row>
        <row r="81">
          <cell r="F81" t="str">
            <v>高槻市</v>
          </cell>
          <cell r="G81">
            <v>10.84</v>
          </cell>
          <cell r="H81">
            <v>10.66</v>
          </cell>
          <cell r="I81">
            <v>10.54</v>
          </cell>
        </row>
        <row r="82">
          <cell r="F82" t="str">
            <v>寝屋川市</v>
          </cell>
          <cell r="G82">
            <v>10.84</v>
          </cell>
          <cell r="H82">
            <v>10.66</v>
          </cell>
          <cell r="I82">
            <v>10.54</v>
          </cell>
        </row>
        <row r="83">
          <cell r="F83" t="str">
            <v>箕面市</v>
          </cell>
          <cell r="G83">
            <v>10.84</v>
          </cell>
          <cell r="H83">
            <v>10.66</v>
          </cell>
          <cell r="I83">
            <v>10.54</v>
          </cell>
        </row>
        <row r="84">
          <cell r="F84" t="str">
            <v>四條畷市</v>
          </cell>
          <cell r="G84">
            <v>10.84</v>
          </cell>
          <cell r="H84">
            <v>10.66</v>
          </cell>
          <cell r="I84">
            <v>10.54</v>
          </cell>
        </row>
        <row r="85">
          <cell r="F85" t="str">
            <v>神戸市</v>
          </cell>
          <cell r="G85">
            <v>10.84</v>
          </cell>
          <cell r="H85">
            <v>10.66</v>
          </cell>
          <cell r="I85">
            <v>10.54</v>
          </cell>
        </row>
        <row r="86">
          <cell r="F86" t="str">
            <v>水戸市</v>
          </cell>
          <cell r="G86">
            <v>10.7</v>
          </cell>
          <cell r="H86">
            <v>10.55</v>
          </cell>
          <cell r="I86">
            <v>10.45</v>
          </cell>
        </row>
        <row r="87">
          <cell r="F87" t="str">
            <v>日立市</v>
          </cell>
          <cell r="G87">
            <v>10.7</v>
          </cell>
          <cell r="H87">
            <v>10.55</v>
          </cell>
          <cell r="I87">
            <v>10.45</v>
          </cell>
        </row>
        <row r="88">
          <cell r="F88" t="str">
            <v>龍ケ崎市</v>
          </cell>
          <cell r="G88">
            <v>10.7</v>
          </cell>
          <cell r="H88">
            <v>10.55</v>
          </cell>
          <cell r="I88">
            <v>10.45</v>
          </cell>
        </row>
        <row r="89">
          <cell r="F89" t="str">
            <v>取手市</v>
          </cell>
          <cell r="G89">
            <v>10.7</v>
          </cell>
          <cell r="H89">
            <v>10.55</v>
          </cell>
          <cell r="I89">
            <v>10.45</v>
          </cell>
        </row>
        <row r="90">
          <cell r="F90" t="str">
            <v>つくば市</v>
          </cell>
          <cell r="G90">
            <v>10.7</v>
          </cell>
          <cell r="H90">
            <v>10.55</v>
          </cell>
          <cell r="I90">
            <v>10.45</v>
          </cell>
        </row>
        <row r="91">
          <cell r="F91" t="str">
            <v>守谷市</v>
          </cell>
          <cell r="G91">
            <v>10.7</v>
          </cell>
          <cell r="H91">
            <v>10.55</v>
          </cell>
          <cell r="I91">
            <v>10.45</v>
          </cell>
        </row>
        <row r="92">
          <cell r="F92" t="str">
            <v>川口市</v>
          </cell>
          <cell r="G92">
            <v>10.7</v>
          </cell>
          <cell r="H92">
            <v>10.55</v>
          </cell>
          <cell r="I92">
            <v>10.45</v>
          </cell>
        </row>
        <row r="93">
          <cell r="F93" t="str">
            <v>草加市</v>
          </cell>
          <cell r="G93">
            <v>10.7</v>
          </cell>
          <cell r="H93">
            <v>10.55</v>
          </cell>
          <cell r="I93">
            <v>10.45</v>
          </cell>
        </row>
        <row r="94">
          <cell r="F94" t="str">
            <v>戸田市</v>
          </cell>
          <cell r="G94">
            <v>10.7</v>
          </cell>
          <cell r="H94">
            <v>10.55</v>
          </cell>
          <cell r="I94">
            <v>10.45</v>
          </cell>
        </row>
        <row r="95">
          <cell r="F95" t="str">
            <v>新座市</v>
          </cell>
          <cell r="G95">
            <v>10.7</v>
          </cell>
          <cell r="H95">
            <v>10.55</v>
          </cell>
          <cell r="I95">
            <v>10.45</v>
          </cell>
        </row>
        <row r="96">
          <cell r="F96" t="str">
            <v>八潮市</v>
          </cell>
          <cell r="G96">
            <v>10.7</v>
          </cell>
          <cell r="H96">
            <v>10.55</v>
          </cell>
          <cell r="I96">
            <v>10.45</v>
          </cell>
        </row>
        <row r="97">
          <cell r="F97" t="str">
            <v>ふじみ野市</v>
          </cell>
          <cell r="G97">
            <v>10.7</v>
          </cell>
          <cell r="H97">
            <v>10.55</v>
          </cell>
          <cell r="I97">
            <v>10.45</v>
          </cell>
        </row>
        <row r="98">
          <cell r="F98" t="str">
            <v>市川市</v>
          </cell>
          <cell r="G98">
            <v>10.7</v>
          </cell>
          <cell r="H98">
            <v>10.55</v>
          </cell>
          <cell r="I98">
            <v>10.45</v>
          </cell>
        </row>
        <row r="99">
          <cell r="F99" t="str">
            <v>松戸市</v>
          </cell>
          <cell r="G99">
            <v>10.7</v>
          </cell>
          <cell r="H99">
            <v>10.55</v>
          </cell>
          <cell r="I99">
            <v>10.45</v>
          </cell>
        </row>
        <row r="100">
          <cell r="F100" t="str">
            <v>佐倉市</v>
          </cell>
          <cell r="G100">
            <v>10.7</v>
          </cell>
          <cell r="H100">
            <v>10.55</v>
          </cell>
          <cell r="I100">
            <v>10.45</v>
          </cell>
        </row>
        <row r="101">
          <cell r="F101" t="str">
            <v>市原市</v>
          </cell>
          <cell r="G101">
            <v>10.7</v>
          </cell>
          <cell r="H101">
            <v>10.55</v>
          </cell>
          <cell r="I101">
            <v>10.45</v>
          </cell>
        </row>
        <row r="102">
          <cell r="F102" t="str">
            <v>八千代市</v>
          </cell>
          <cell r="G102">
            <v>10.7</v>
          </cell>
          <cell r="H102">
            <v>10.55</v>
          </cell>
          <cell r="I102">
            <v>10.45</v>
          </cell>
        </row>
        <row r="103">
          <cell r="F103" t="str">
            <v>四街道市</v>
          </cell>
          <cell r="G103">
            <v>10.7</v>
          </cell>
          <cell r="H103">
            <v>10.55</v>
          </cell>
          <cell r="I103">
            <v>10.45</v>
          </cell>
        </row>
        <row r="104">
          <cell r="F104" t="str">
            <v>袖ケ浦市</v>
          </cell>
          <cell r="G104">
            <v>10.7</v>
          </cell>
          <cell r="H104">
            <v>10.55</v>
          </cell>
          <cell r="I104">
            <v>10.45</v>
          </cell>
        </row>
        <row r="105">
          <cell r="F105" t="str">
            <v>印西市</v>
          </cell>
          <cell r="G105">
            <v>10.7</v>
          </cell>
          <cell r="H105">
            <v>10.55</v>
          </cell>
          <cell r="I105">
            <v>10.45</v>
          </cell>
        </row>
        <row r="106">
          <cell r="F106" t="str">
            <v>栄町</v>
          </cell>
          <cell r="G106">
            <v>10.7</v>
          </cell>
          <cell r="H106">
            <v>10.55</v>
          </cell>
          <cell r="I106">
            <v>10.45</v>
          </cell>
        </row>
        <row r="107">
          <cell r="F107" t="str">
            <v>福生市</v>
          </cell>
          <cell r="G107">
            <v>10.7</v>
          </cell>
          <cell r="H107">
            <v>10.55</v>
          </cell>
          <cell r="I107">
            <v>10.45</v>
          </cell>
        </row>
        <row r="108">
          <cell r="F108" t="str">
            <v>あきる野市</v>
          </cell>
          <cell r="G108">
            <v>10.7</v>
          </cell>
          <cell r="H108">
            <v>10.55</v>
          </cell>
          <cell r="I108">
            <v>10.45</v>
          </cell>
        </row>
        <row r="109">
          <cell r="F109" t="str">
            <v>日の出町</v>
          </cell>
          <cell r="G109">
            <v>10.7</v>
          </cell>
          <cell r="H109">
            <v>10.55</v>
          </cell>
          <cell r="I109">
            <v>10.45</v>
          </cell>
        </row>
        <row r="110">
          <cell r="F110" t="str">
            <v>平塚市</v>
          </cell>
          <cell r="G110">
            <v>10.7</v>
          </cell>
          <cell r="H110">
            <v>10.55</v>
          </cell>
          <cell r="I110">
            <v>10.45</v>
          </cell>
        </row>
        <row r="111">
          <cell r="F111" t="str">
            <v>小田原市</v>
          </cell>
          <cell r="G111">
            <v>10.7</v>
          </cell>
          <cell r="H111">
            <v>10.55</v>
          </cell>
          <cell r="I111">
            <v>10.45</v>
          </cell>
        </row>
        <row r="112">
          <cell r="F112" t="str">
            <v>茅ヶ崎市</v>
          </cell>
          <cell r="G112">
            <v>10.7</v>
          </cell>
          <cell r="H112">
            <v>10.55</v>
          </cell>
          <cell r="I112">
            <v>10.45</v>
          </cell>
        </row>
        <row r="113">
          <cell r="F113" t="str">
            <v>大和市</v>
          </cell>
          <cell r="G113">
            <v>10.7</v>
          </cell>
          <cell r="H113">
            <v>10.55</v>
          </cell>
          <cell r="I113">
            <v>10.45</v>
          </cell>
        </row>
        <row r="114">
          <cell r="F114" t="str">
            <v>伊勢原市</v>
          </cell>
          <cell r="G114">
            <v>10.7</v>
          </cell>
          <cell r="H114">
            <v>10.55</v>
          </cell>
          <cell r="I114">
            <v>10.45</v>
          </cell>
        </row>
        <row r="115">
          <cell r="F115" t="str">
            <v>座間市</v>
          </cell>
          <cell r="G115">
            <v>10.7</v>
          </cell>
          <cell r="H115">
            <v>10.55</v>
          </cell>
          <cell r="I115">
            <v>10.45</v>
          </cell>
        </row>
        <row r="116">
          <cell r="F116" t="str">
            <v>綾瀬市</v>
          </cell>
          <cell r="G116">
            <v>10.7</v>
          </cell>
          <cell r="H116">
            <v>10.55</v>
          </cell>
          <cell r="I116">
            <v>10.45</v>
          </cell>
        </row>
        <row r="117">
          <cell r="F117" t="str">
            <v>葉山町</v>
          </cell>
          <cell r="G117">
            <v>10.7</v>
          </cell>
          <cell r="H117">
            <v>10.55</v>
          </cell>
          <cell r="I117">
            <v>10.45</v>
          </cell>
        </row>
        <row r="118">
          <cell r="F118" t="str">
            <v>寒川町</v>
          </cell>
          <cell r="G118">
            <v>10.7</v>
          </cell>
          <cell r="H118">
            <v>10.55</v>
          </cell>
          <cell r="I118">
            <v>10.45</v>
          </cell>
        </row>
        <row r="119">
          <cell r="F119" t="str">
            <v>愛川町</v>
          </cell>
          <cell r="G119">
            <v>10.7</v>
          </cell>
          <cell r="H119">
            <v>10.55</v>
          </cell>
          <cell r="I119">
            <v>10.45</v>
          </cell>
        </row>
        <row r="120">
          <cell r="F120" t="str">
            <v>知立市</v>
          </cell>
          <cell r="G120">
            <v>10.7</v>
          </cell>
          <cell r="H120">
            <v>10.55</v>
          </cell>
          <cell r="I120">
            <v>10.45</v>
          </cell>
        </row>
        <row r="121">
          <cell r="F121" t="str">
            <v>豊明市</v>
          </cell>
          <cell r="G121">
            <v>10.7</v>
          </cell>
          <cell r="H121">
            <v>10.55</v>
          </cell>
          <cell r="I121">
            <v>10.45</v>
          </cell>
        </row>
        <row r="122">
          <cell r="F122" t="str">
            <v>みよし市</v>
          </cell>
          <cell r="G122">
            <v>10.7</v>
          </cell>
          <cell r="H122">
            <v>10.55</v>
          </cell>
          <cell r="I122">
            <v>10.45</v>
          </cell>
        </row>
        <row r="123">
          <cell r="F123" t="str">
            <v>大津市</v>
          </cell>
          <cell r="G123">
            <v>10.7</v>
          </cell>
          <cell r="H123">
            <v>10.55</v>
          </cell>
          <cell r="I123">
            <v>10.45</v>
          </cell>
        </row>
        <row r="124">
          <cell r="F124" t="str">
            <v>草津市</v>
          </cell>
          <cell r="G124">
            <v>10.7</v>
          </cell>
          <cell r="H124">
            <v>10.55</v>
          </cell>
          <cell r="I124">
            <v>10.45</v>
          </cell>
        </row>
        <row r="125">
          <cell r="F125" t="str">
            <v>栗東市</v>
          </cell>
          <cell r="G125">
            <v>10.7</v>
          </cell>
          <cell r="H125">
            <v>10.55</v>
          </cell>
          <cell r="I125">
            <v>10.45</v>
          </cell>
        </row>
        <row r="126">
          <cell r="F126" t="str">
            <v>京都市</v>
          </cell>
          <cell r="G126">
            <v>10.7</v>
          </cell>
          <cell r="H126">
            <v>10.55</v>
          </cell>
          <cell r="I126">
            <v>10.45</v>
          </cell>
        </row>
        <row r="127">
          <cell r="F127" t="str">
            <v>長岡京市</v>
          </cell>
          <cell r="G127">
            <v>10.7</v>
          </cell>
          <cell r="H127">
            <v>10.55</v>
          </cell>
          <cell r="I127">
            <v>10.45</v>
          </cell>
        </row>
        <row r="128">
          <cell r="F128" t="str">
            <v>堺市</v>
          </cell>
          <cell r="G128">
            <v>10.7</v>
          </cell>
          <cell r="H128">
            <v>10.55</v>
          </cell>
          <cell r="I128">
            <v>10.45</v>
          </cell>
        </row>
        <row r="129">
          <cell r="F129" t="str">
            <v>枚方市</v>
          </cell>
          <cell r="G129">
            <v>10.7</v>
          </cell>
          <cell r="H129">
            <v>10.55</v>
          </cell>
          <cell r="I129">
            <v>10.45</v>
          </cell>
        </row>
        <row r="130">
          <cell r="F130" t="str">
            <v>茨木市</v>
          </cell>
          <cell r="G130">
            <v>10.7</v>
          </cell>
          <cell r="H130">
            <v>10.55</v>
          </cell>
          <cell r="I130">
            <v>10.45</v>
          </cell>
        </row>
        <row r="131">
          <cell r="F131" t="str">
            <v>八尾市</v>
          </cell>
          <cell r="G131">
            <v>10.7</v>
          </cell>
          <cell r="H131">
            <v>10.55</v>
          </cell>
          <cell r="I131">
            <v>10.45</v>
          </cell>
        </row>
        <row r="132">
          <cell r="F132" t="str">
            <v>松原市</v>
          </cell>
          <cell r="G132">
            <v>10.7</v>
          </cell>
          <cell r="H132">
            <v>10.55</v>
          </cell>
          <cell r="I132">
            <v>10.45</v>
          </cell>
        </row>
        <row r="133">
          <cell r="F133" t="str">
            <v>摂津市</v>
          </cell>
          <cell r="G133">
            <v>10.7</v>
          </cell>
          <cell r="H133">
            <v>10.55</v>
          </cell>
          <cell r="I133">
            <v>10.45</v>
          </cell>
        </row>
        <row r="134">
          <cell r="F134" t="str">
            <v>高石市</v>
          </cell>
          <cell r="G134">
            <v>10.7</v>
          </cell>
          <cell r="H134">
            <v>10.55</v>
          </cell>
          <cell r="I134">
            <v>10.45</v>
          </cell>
        </row>
        <row r="135">
          <cell r="F135" t="str">
            <v>東大阪市</v>
          </cell>
          <cell r="G135">
            <v>10.7</v>
          </cell>
          <cell r="H135">
            <v>10.55</v>
          </cell>
          <cell r="I135">
            <v>10.45</v>
          </cell>
        </row>
        <row r="136">
          <cell r="F136" t="str">
            <v>交野市</v>
          </cell>
          <cell r="G136">
            <v>10.7</v>
          </cell>
          <cell r="H136">
            <v>10.55</v>
          </cell>
          <cell r="I136">
            <v>10.45</v>
          </cell>
        </row>
        <row r="137">
          <cell r="F137" t="str">
            <v>尼崎市</v>
          </cell>
          <cell r="G137">
            <v>10.7</v>
          </cell>
          <cell r="H137">
            <v>10.55</v>
          </cell>
          <cell r="I137">
            <v>10.45</v>
          </cell>
        </row>
        <row r="138">
          <cell r="F138" t="str">
            <v>伊丹市</v>
          </cell>
          <cell r="G138">
            <v>10.7</v>
          </cell>
          <cell r="H138">
            <v>10.55</v>
          </cell>
          <cell r="I138">
            <v>10.45</v>
          </cell>
        </row>
        <row r="139">
          <cell r="F139" t="str">
            <v>川西市</v>
          </cell>
          <cell r="G139">
            <v>10.7</v>
          </cell>
          <cell r="H139">
            <v>10.55</v>
          </cell>
          <cell r="I139">
            <v>10.45</v>
          </cell>
        </row>
        <row r="140">
          <cell r="F140" t="str">
            <v>三田市</v>
          </cell>
          <cell r="G140">
            <v>10.7</v>
          </cell>
          <cell r="H140">
            <v>10.55</v>
          </cell>
          <cell r="I140">
            <v>10.45</v>
          </cell>
        </row>
        <row r="141">
          <cell r="F141" t="str">
            <v>広島市</v>
          </cell>
          <cell r="G141">
            <v>10.7</v>
          </cell>
          <cell r="H141">
            <v>10.55</v>
          </cell>
          <cell r="I141">
            <v>10.45</v>
          </cell>
        </row>
        <row r="142">
          <cell r="F142" t="str">
            <v>府中町</v>
          </cell>
          <cell r="G142">
            <v>10.7</v>
          </cell>
          <cell r="H142">
            <v>10.55</v>
          </cell>
          <cell r="I142">
            <v>10.45</v>
          </cell>
        </row>
        <row r="143">
          <cell r="F143" t="str">
            <v>福岡市</v>
          </cell>
          <cell r="G143">
            <v>10.7</v>
          </cell>
          <cell r="H143">
            <v>10.55</v>
          </cell>
          <cell r="I143">
            <v>10.45</v>
          </cell>
        </row>
        <row r="144">
          <cell r="F144" t="str">
            <v>春日市</v>
          </cell>
          <cell r="G144">
            <v>10.7</v>
          </cell>
          <cell r="H144">
            <v>10.55</v>
          </cell>
          <cell r="I144">
            <v>10.45</v>
          </cell>
        </row>
        <row r="145">
          <cell r="F145" t="str">
            <v>仙台市</v>
          </cell>
          <cell r="G145">
            <v>10.42</v>
          </cell>
          <cell r="H145">
            <v>10.33</v>
          </cell>
          <cell r="I145">
            <v>10.27</v>
          </cell>
        </row>
        <row r="146">
          <cell r="F146" t="str">
            <v>多賀城市</v>
          </cell>
          <cell r="G146">
            <v>10.42</v>
          </cell>
          <cell r="H146">
            <v>10.33</v>
          </cell>
          <cell r="I146">
            <v>10.27</v>
          </cell>
        </row>
        <row r="147">
          <cell r="F147" t="str">
            <v>土浦市</v>
          </cell>
          <cell r="G147">
            <v>10.42</v>
          </cell>
          <cell r="H147">
            <v>10.33</v>
          </cell>
          <cell r="I147">
            <v>10.27</v>
          </cell>
        </row>
        <row r="148">
          <cell r="F148" t="str">
            <v>古河市</v>
          </cell>
          <cell r="G148">
            <v>10.42</v>
          </cell>
          <cell r="H148">
            <v>10.33</v>
          </cell>
          <cell r="I148">
            <v>10.27</v>
          </cell>
        </row>
        <row r="149">
          <cell r="F149" t="str">
            <v>利根町</v>
          </cell>
          <cell r="G149">
            <v>10.42</v>
          </cell>
          <cell r="H149">
            <v>10.33</v>
          </cell>
          <cell r="I149">
            <v>10.27</v>
          </cell>
        </row>
        <row r="150">
          <cell r="F150" t="str">
            <v>宇都宮市</v>
          </cell>
          <cell r="G150">
            <v>10.42</v>
          </cell>
          <cell r="H150">
            <v>10.33</v>
          </cell>
          <cell r="I150">
            <v>10.27</v>
          </cell>
        </row>
        <row r="151">
          <cell r="F151" t="str">
            <v>野木町</v>
          </cell>
          <cell r="G151">
            <v>10.42</v>
          </cell>
          <cell r="H151">
            <v>10.33</v>
          </cell>
          <cell r="I151">
            <v>10.27</v>
          </cell>
        </row>
        <row r="152">
          <cell r="F152" t="str">
            <v>高崎市</v>
          </cell>
          <cell r="G152">
            <v>10.42</v>
          </cell>
          <cell r="H152">
            <v>10.33</v>
          </cell>
          <cell r="I152">
            <v>10.27</v>
          </cell>
        </row>
        <row r="153">
          <cell r="F153" t="str">
            <v>川越市</v>
          </cell>
          <cell r="G153">
            <v>10.42</v>
          </cell>
          <cell r="H153">
            <v>10.33</v>
          </cell>
          <cell r="I153">
            <v>10.27</v>
          </cell>
        </row>
        <row r="154">
          <cell r="F154" t="str">
            <v>行田市</v>
          </cell>
          <cell r="G154">
            <v>10.42</v>
          </cell>
          <cell r="H154">
            <v>10.33</v>
          </cell>
          <cell r="I154">
            <v>10.27</v>
          </cell>
        </row>
        <row r="155">
          <cell r="F155" t="str">
            <v>所沢市</v>
          </cell>
          <cell r="G155">
            <v>10.42</v>
          </cell>
          <cell r="H155">
            <v>10.33</v>
          </cell>
          <cell r="I155">
            <v>10.27</v>
          </cell>
        </row>
        <row r="156">
          <cell r="F156" t="str">
            <v>飯能市</v>
          </cell>
          <cell r="G156">
            <v>10.42</v>
          </cell>
          <cell r="H156">
            <v>10.33</v>
          </cell>
          <cell r="I156">
            <v>10.27</v>
          </cell>
        </row>
        <row r="157">
          <cell r="F157" t="str">
            <v>加須市</v>
          </cell>
          <cell r="G157">
            <v>10.42</v>
          </cell>
          <cell r="H157">
            <v>10.33</v>
          </cell>
          <cell r="I157">
            <v>10.27</v>
          </cell>
        </row>
        <row r="158">
          <cell r="F158" t="str">
            <v>東松山市</v>
          </cell>
          <cell r="G158">
            <v>10.42</v>
          </cell>
          <cell r="H158">
            <v>10.33</v>
          </cell>
          <cell r="I158">
            <v>10.27</v>
          </cell>
        </row>
        <row r="159">
          <cell r="F159" t="str">
            <v>春日部市</v>
          </cell>
          <cell r="G159">
            <v>10.42</v>
          </cell>
          <cell r="H159">
            <v>10.33</v>
          </cell>
          <cell r="I159">
            <v>10.27</v>
          </cell>
        </row>
        <row r="160">
          <cell r="F160" t="str">
            <v>狭山市</v>
          </cell>
          <cell r="G160">
            <v>10.42</v>
          </cell>
          <cell r="H160">
            <v>10.33</v>
          </cell>
          <cell r="I160">
            <v>10.27</v>
          </cell>
        </row>
        <row r="161">
          <cell r="F161" t="str">
            <v>羽生市</v>
          </cell>
          <cell r="G161">
            <v>10.42</v>
          </cell>
          <cell r="H161">
            <v>10.33</v>
          </cell>
          <cell r="I161">
            <v>10.27</v>
          </cell>
        </row>
        <row r="162">
          <cell r="F162" t="str">
            <v>鴻巣市</v>
          </cell>
          <cell r="G162">
            <v>10.42</v>
          </cell>
          <cell r="H162">
            <v>10.33</v>
          </cell>
          <cell r="I162">
            <v>10.27</v>
          </cell>
        </row>
        <row r="163">
          <cell r="F163" t="str">
            <v>上尾市</v>
          </cell>
          <cell r="G163">
            <v>10.42</v>
          </cell>
          <cell r="H163">
            <v>10.33</v>
          </cell>
          <cell r="I163">
            <v>10.27</v>
          </cell>
        </row>
        <row r="164">
          <cell r="F164" t="str">
            <v>越谷市</v>
          </cell>
          <cell r="G164">
            <v>10.42</v>
          </cell>
          <cell r="H164">
            <v>10.33</v>
          </cell>
          <cell r="I164">
            <v>10.27</v>
          </cell>
        </row>
        <row r="165">
          <cell r="F165" t="str">
            <v>蕨市</v>
          </cell>
          <cell r="G165">
            <v>10.42</v>
          </cell>
          <cell r="H165">
            <v>10.33</v>
          </cell>
          <cell r="I165">
            <v>10.27</v>
          </cell>
        </row>
        <row r="166">
          <cell r="F166" t="str">
            <v>入間市</v>
          </cell>
          <cell r="G166">
            <v>10.42</v>
          </cell>
          <cell r="H166">
            <v>10.33</v>
          </cell>
          <cell r="I166">
            <v>10.27</v>
          </cell>
        </row>
        <row r="167">
          <cell r="F167" t="str">
            <v>桶川市</v>
          </cell>
          <cell r="G167">
            <v>10.42</v>
          </cell>
          <cell r="H167">
            <v>10.33</v>
          </cell>
          <cell r="I167">
            <v>10.27</v>
          </cell>
        </row>
        <row r="168">
          <cell r="F168" t="str">
            <v>久喜市</v>
          </cell>
          <cell r="G168">
            <v>10.42</v>
          </cell>
          <cell r="H168">
            <v>10.33</v>
          </cell>
          <cell r="I168">
            <v>10.27</v>
          </cell>
        </row>
        <row r="169">
          <cell r="F169" t="str">
            <v>北本市</v>
          </cell>
          <cell r="G169">
            <v>10.42</v>
          </cell>
          <cell r="H169">
            <v>10.33</v>
          </cell>
          <cell r="I169">
            <v>10.27</v>
          </cell>
        </row>
        <row r="170">
          <cell r="F170" t="str">
            <v>富士見市</v>
          </cell>
          <cell r="G170">
            <v>10.42</v>
          </cell>
          <cell r="H170">
            <v>10.33</v>
          </cell>
          <cell r="I170">
            <v>10.27</v>
          </cell>
        </row>
        <row r="171">
          <cell r="F171" t="str">
            <v>三郷市</v>
          </cell>
          <cell r="G171">
            <v>10.42</v>
          </cell>
          <cell r="H171">
            <v>10.33</v>
          </cell>
          <cell r="I171">
            <v>10.27</v>
          </cell>
        </row>
        <row r="172">
          <cell r="F172" t="str">
            <v>蓮田市</v>
          </cell>
          <cell r="G172">
            <v>10.42</v>
          </cell>
          <cell r="H172">
            <v>10.33</v>
          </cell>
          <cell r="I172">
            <v>10.27</v>
          </cell>
        </row>
        <row r="173">
          <cell r="F173" t="str">
            <v>坂戸市</v>
          </cell>
          <cell r="G173">
            <v>10.42</v>
          </cell>
          <cell r="H173">
            <v>10.33</v>
          </cell>
          <cell r="I173">
            <v>10.27</v>
          </cell>
        </row>
        <row r="174">
          <cell r="F174" t="str">
            <v>幸手市</v>
          </cell>
          <cell r="G174">
            <v>10.42</v>
          </cell>
          <cell r="H174">
            <v>10.33</v>
          </cell>
          <cell r="I174">
            <v>10.27</v>
          </cell>
        </row>
        <row r="175">
          <cell r="F175" t="str">
            <v>鶴ヶ島市</v>
          </cell>
          <cell r="G175">
            <v>10.42</v>
          </cell>
          <cell r="H175">
            <v>10.33</v>
          </cell>
          <cell r="I175">
            <v>10.27</v>
          </cell>
        </row>
        <row r="176">
          <cell r="F176" t="str">
            <v>吉川市</v>
          </cell>
          <cell r="G176">
            <v>10.42</v>
          </cell>
          <cell r="H176">
            <v>10.33</v>
          </cell>
          <cell r="I176">
            <v>10.27</v>
          </cell>
        </row>
        <row r="177">
          <cell r="F177" t="str">
            <v>白岡市</v>
          </cell>
          <cell r="G177">
            <v>10.42</v>
          </cell>
          <cell r="H177">
            <v>10.33</v>
          </cell>
          <cell r="I177">
            <v>10.27</v>
          </cell>
        </row>
        <row r="178">
          <cell r="F178" t="str">
            <v>伊奈町</v>
          </cell>
          <cell r="G178">
            <v>10.42</v>
          </cell>
          <cell r="H178">
            <v>10.33</v>
          </cell>
          <cell r="I178">
            <v>10.27</v>
          </cell>
        </row>
        <row r="179">
          <cell r="F179" t="str">
            <v>三芳町</v>
          </cell>
          <cell r="G179">
            <v>10.42</v>
          </cell>
          <cell r="H179">
            <v>10.33</v>
          </cell>
          <cell r="I179">
            <v>10.27</v>
          </cell>
        </row>
        <row r="180">
          <cell r="F180" t="str">
            <v>宮代町</v>
          </cell>
          <cell r="G180">
            <v>10.42</v>
          </cell>
          <cell r="H180">
            <v>10.33</v>
          </cell>
          <cell r="I180">
            <v>10.27</v>
          </cell>
        </row>
        <row r="181">
          <cell r="F181" t="str">
            <v>杉戸町</v>
          </cell>
          <cell r="G181">
            <v>10.42</v>
          </cell>
          <cell r="H181">
            <v>10.33</v>
          </cell>
          <cell r="I181">
            <v>10.27</v>
          </cell>
        </row>
        <row r="182">
          <cell r="F182" t="str">
            <v>松伏町</v>
          </cell>
          <cell r="G182">
            <v>10.42</v>
          </cell>
          <cell r="H182">
            <v>10.33</v>
          </cell>
          <cell r="I182">
            <v>10.27</v>
          </cell>
        </row>
        <row r="183">
          <cell r="F183" t="str">
            <v>木更津市</v>
          </cell>
          <cell r="G183">
            <v>10.42</v>
          </cell>
          <cell r="H183">
            <v>10.33</v>
          </cell>
          <cell r="I183">
            <v>10.27</v>
          </cell>
        </row>
        <row r="184">
          <cell r="F184" t="str">
            <v>野田市</v>
          </cell>
          <cell r="G184">
            <v>10.42</v>
          </cell>
          <cell r="H184">
            <v>10.33</v>
          </cell>
          <cell r="I184">
            <v>10.27</v>
          </cell>
        </row>
        <row r="185">
          <cell r="F185" t="str">
            <v>茂原市</v>
          </cell>
          <cell r="G185">
            <v>10.42</v>
          </cell>
          <cell r="H185">
            <v>10.33</v>
          </cell>
          <cell r="I185">
            <v>10.27</v>
          </cell>
        </row>
        <row r="186">
          <cell r="F186" t="str">
            <v>柏市</v>
          </cell>
          <cell r="G186">
            <v>10.42</v>
          </cell>
          <cell r="H186">
            <v>10.33</v>
          </cell>
          <cell r="I186">
            <v>10.27</v>
          </cell>
        </row>
        <row r="187">
          <cell r="F187" t="str">
            <v>流山市</v>
          </cell>
          <cell r="G187">
            <v>10.42</v>
          </cell>
          <cell r="H187">
            <v>10.33</v>
          </cell>
          <cell r="I187">
            <v>10.27</v>
          </cell>
        </row>
        <row r="188">
          <cell r="F188" t="str">
            <v>我孫子市</v>
          </cell>
          <cell r="G188">
            <v>10.42</v>
          </cell>
          <cell r="H188">
            <v>10.33</v>
          </cell>
          <cell r="I188">
            <v>10.27</v>
          </cell>
        </row>
        <row r="189">
          <cell r="F189" t="str">
            <v>鎌ケ谷市</v>
          </cell>
          <cell r="G189">
            <v>10.42</v>
          </cell>
          <cell r="H189">
            <v>10.33</v>
          </cell>
          <cell r="I189">
            <v>10.27</v>
          </cell>
        </row>
        <row r="190">
          <cell r="F190" t="str">
            <v>白井市</v>
          </cell>
          <cell r="G190">
            <v>10.42</v>
          </cell>
          <cell r="H190">
            <v>10.33</v>
          </cell>
          <cell r="I190">
            <v>10.27</v>
          </cell>
        </row>
        <row r="191">
          <cell r="F191" t="str">
            <v>酒々井町</v>
          </cell>
          <cell r="G191">
            <v>10.42</v>
          </cell>
          <cell r="H191">
            <v>10.33</v>
          </cell>
          <cell r="I191">
            <v>10.27</v>
          </cell>
        </row>
        <row r="192">
          <cell r="F192" t="str">
            <v>武蔵村山市</v>
          </cell>
          <cell r="G192">
            <v>10.42</v>
          </cell>
          <cell r="H192">
            <v>10.33</v>
          </cell>
          <cell r="I192">
            <v>10.27</v>
          </cell>
        </row>
        <row r="193">
          <cell r="F193" t="str">
            <v>羽村市</v>
          </cell>
          <cell r="G193">
            <v>10.42</v>
          </cell>
          <cell r="H193">
            <v>10.33</v>
          </cell>
          <cell r="I193">
            <v>10.27</v>
          </cell>
        </row>
        <row r="194">
          <cell r="F194" t="str">
            <v>瑞穂町</v>
          </cell>
          <cell r="G194">
            <v>10.42</v>
          </cell>
          <cell r="H194">
            <v>10.33</v>
          </cell>
          <cell r="I194">
            <v>10.27</v>
          </cell>
        </row>
        <row r="195">
          <cell r="F195" t="str">
            <v>奥多摩町</v>
          </cell>
          <cell r="G195">
            <v>10.42</v>
          </cell>
          <cell r="H195">
            <v>10.33</v>
          </cell>
          <cell r="I195">
            <v>10.27</v>
          </cell>
        </row>
        <row r="196">
          <cell r="F196" t="str">
            <v>檜原村</v>
          </cell>
          <cell r="G196">
            <v>10.42</v>
          </cell>
          <cell r="H196">
            <v>10.33</v>
          </cell>
          <cell r="I196">
            <v>10.27</v>
          </cell>
        </row>
        <row r="197">
          <cell r="F197" t="str">
            <v>秦野市</v>
          </cell>
          <cell r="G197">
            <v>10.42</v>
          </cell>
          <cell r="H197">
            <v>10.33</v>
          </cell>
          <cell r="I197">
            <v>10.27</v>
          </cell>
        </row>
        <row r="198">
          <cell r="F198" t="str">
            <v>大磯町</v>
          </cell>
          <cell r="G198">
            <v>10.42</v>
          </cell>
          <cell r="H198">
            <v>10.33</v>
          </cell>
          <cell r="I198">
            <v>10.27</v>
          </cell>
        </row>
        <row r="199">
          <cell r="F199" t="str">
            <v>二宮町</v>
          </cell>
          <cell r="G199">
            <v>10.42</v>
          </cell>
          <cell r="H199">
            <v>10.33</v>
          </cell>
          <cell r="I199">
            <v>10.27</v>
          </cell>
        </row>
        <row r="200">
          <cell r="F200" t="str">
            <v>中井町</v>
          </cell>
          <cell r="G200">
            <v>10.42</v>
          </cell>
          <cell r="H200">
            <v>10.33</v>
          </cell>
          <cell r="I200">
            <v>10.27</v>
          </cell>
        </row>
        <row r="201">
          <cell r="F201" t="str">
            <v>清川村</v>
          </cell>
          <cell r="G201">
            <v>10.42</v>
          </cell>
          <cell r="H201">
            <v>10.33</v>
          </cell>
          <cell r="I201">
            <v>10.27</v>
          </cell>
        </row>
        <row r="202">
          <cell r="F202" t="str">
            <v>岐阜市</v>
          </cell>
          <cell r="G202">
            <v>10.42</v>
          </cell>
          <cell r="H202">
            <v>10.33</v>
          </cell>
          <cell r="I202">
            <v>10.27</v>
          </cell>
        </row>
        <row r="203">
          <cell r="F203" t="str">
            <v>静岡市</v>
          </cell>
          <cell r="G203">
            <v>10.42</v>
          </cell>
          <cell r="H203">
            <v>10.33</v>
          </cell>
          <cell r="I203">
            <v>10.27</v>
          </cell>
        </row>
        <row r="204">
          <cell r="F204" t="str">
            <v>岡崎市</v>
          </cell>
          <cell r="G204">
            <v>10.42</v>
          </cell>
          <cell r="H204">
            <v>10.33</v>
          </cell>
          <cell r="I204">
            <v>10.27</v>
          </cell>
        </row>
        <row r="205">
          <cell r="F205" t="str">
            <v>一宮市</v>
          </cell>
          <cell r="G205">
            <v>10.42</v>
          </cell>
          <cell r="H205">
            <v>10.33</v>
          </cell>
          <cell r="I205">
            <v>10.27</v>
          </cell>
        </row>
        <row r="206">
          <cell r="F206" t="str">
            <v>瀬戸市</v>
          </cell>
          <cell r="G206">
            <v>10.42</v>
          </cell>
          <cell r="H206">
            <v>10.33</v>
          </cell>
          <cell r="I206">
            <v>10.27</v>
          </cell>
        </row>
        <row r="207">
          <cell r="F207" t="str">
            <v>春日井市</v>
          </cell>
          <cell r="G207">
            <v>10.42</v>
          </cell>
          <cell r="H207">
            <v>10.33</v>
          </cell>
          <cell r="I207">
            <v>10.27</v>
          </cell>
        </row>
        <row r="208">
          <cell r="F208" t="str">
            <v>津島市</v>
          </cell>
          <cell r="G208">
            <v>10.42</v>
          </cell>
          <cell r="H208">
            <v>10.33</v>
          </cell>
          <cell r="I208">
            <v>10.27</v>
          </cell>
        </row>
        <row r="209">
          <cell r="F209" t="str">
            <v>碧南市</v>
          </cell>
          <cell r="G209">
            <v>10.42</v>
          </cell>
          <cell r="H209">
            <v>10.33</v>
          </cell>
          <cell r="I209">
            <v>10.27</v>
          </cell>
        </row>
        <row r="210">
          <cell r="F210" t="str">
            <v>安城市</v>
          </cell>
          <cell r="G210">
            <v>10.42</v>
          </cell>
          <cell r="H210">
            <v>10.33</v>
          </cell>
          <cell r="I210">
            <v>10.27</v>
          </cell>
        </row>
        <row r="211">
          <cell r="F211" t="str">
            <v>西尾市</v>
          </cell>
          <cell r="G211">
            <v>10.42</v>
          </cell>
          <cell r="H211">
            <v>10.33</v>
          </cell>
          <cell r="I211">
            <v>10.27</v>
          </cell>
        </row>
        <row r="212">
          <cell r="F212" t="str">
            <v>犬山市</v>
          </cell>
          <cell r="G212">
            <v>10.42</v>
          </cell>
          <cell r="H212">
            <v>10.33</v>
          </cell>
          <cell r="I212">
            <v>10.27</v>
          </cell>
        </row>
        <row r="213">
          <cell r="F213" t="str">
            <v>江南市</v>
          </cell>
          <cell r="G213">
            <v>10.42</v>
          </cell>
          <cell r="H213">
            <v>10.33</v>
          </cell>
          <cell r="I213">
            <v>10.27</v>
          </cell>
        </row>
        <row r="214">
          <cell r="F214" t="str">
            <v>稲沢市</v>
          </cell>
          <cell r="G214">
            <v>10.42</v>
          </cell>
          <cell r="H214">
            <v>10.33</v>
          </cell>
          <cell r="I214">
            <v>10.27</v>
          </cell>
        </row>
        <row r="215">
          <cell r="F215" t="str">
            <v>尾張旭市</v>
          </cell>
          <cell r="G215">
            <v>10.42</v>
          </cell>
          <cell r="H215">
            <v>10.33</v>
          </cell>
          <cell r="I215">
            <v>10.27</v>
          </cell>
        </row>
        <row r="216">
          <cell r="F216" t="str">
            <v>岩倉市</v>
          </cell>
          <cell r="G216">
            <v>10.42</v>
          </cell>
          <cell r="H216">
            <v>10.33</v>
          </cell>
          <cell r="I216">
            <v>10.27</v>
          </cell>
        </row>
        <row r="217">
          <cell r="F217" t="str">
            <v>日進市</v>
          </cell>
          <cell r="G217">
            <v>10.42</v>
          </cell>
          <cell r="H217">
            <v>10.33</v>
          </cell>
          <cell r="I217">
            <v>10.27</v>
          </cell>
        </row>
        <row r="218">
          <cell r="F218" t="str">
            <v>愛西市</v>
          </cell>
          <cell r="G218">
            <v>10.42</v>
          </cell>
          <cell r="H218">
            <v>10.33</v>
          </cell>
          <cell r="I218">
            <v>10.27</v>
          </cell>
        </row>
        <row r="219">
          <cell r="F219" t="str">
            <v>清須市</v>
          </cell>
          <cell r="G219">
            <v>10.42</v>
          </cell>
          <cell r="H219">
            <v>10.33</v>
          </cell>
          <cell r="I219">
            <v>10.27</v>
          </cell>
        </row>
        <row r="220">
          <cell r="F220" t="str">
            <v>北名古屋市</v>
          </cell>
          <cell r="G220">
            <v>10.42</v>
          </cell>
          <cell r="H220">
            <v>10.33</v>
          </cell>
          <cell r="I220">
            <v>10.27</v>
          </cell>
        </row>
        <row r="221">
          <cell r="F221" t="str">
            <v>弥富市</v>
          </cell>
          <cell r="G221">
            <v>10.42</v>
          </cell>
          <cell r="H221">
            <v>10.33</v>
          </cell>
          <cell r="I221">
            <v>10.27</v>
          </cell>
        </row>
        <row r="222">
          <cell r="F222" t="str">
            <v>あま市</v>
          </cell>
          <cell r="G222">
            <v>10.42</v>
          </cell>
          <cell r="H222">
            <v>10.33</v>
          </cell>
          <cell r="I222">
            <v>10.27</v>
          </cell>
        </row>
        <row r="223">
          <cell r="F223" t="str">
            <v>長久手市</v>
          </cell>
          <cell r="G223">
            <v>10.42</v>
          </cell>
          <cell r="H223">
            <v>10.33</v>
          </cell>
          <cell r="I223">
            <v>10.27</v>
          </cell>
        </row>
        <row r="224">
          <cell r="F224" t="str">
            <v>東郷町</v>
          </cell>
          <cell r="G224">
            <v>10.42</v>
          </cell>
          <cell r="H224">
            <v>10.33</v>
          </cell>
          <cell r="I224">
            <v>10.27</v>
          </cell>
        </row>
        <row r="225">
          <cell r="F225" t="str">
            <v>大治町</v>
          </cell>
          <cell r="G225">
            <v>10.42</v>
          </cell>
          <cell r="H225">
            <v>10.33</v>
          </cell>
          <cell r="I225">
            <v>10.27</v>
          </cell>
        </row>
        <row r="226">
          <cell r="F226" t="str">
            <v>蟹江町</v>
          </cell>
          <cell r="G226">
            <v>10.42</v>
          </cell>
          <cell r="H226">
            <v>10.33</v>
          </cell>
          <cell r="I226">
            <v>10.27</v>
          </cell>
        </row>
        <row r="227">
          <cell r="F227" t="str">
            <v>豊山町</v>
          </cell>
          <cell r="G227">
            <v>10.42</v>
          </cell>
          <cell r="H227">
            <v>10.33</v>
          </cell>
          <cell r="I227">
            <v>10.27</v>
          </cell>
        </row>
        <row r="228">
          <cell r="F228" t="str">
            <v>飛島村</v>
          </cell>
          <cell r="G228">
            <v>10.42</v>
          </cell>
          <cell r="H228">
            <v>10.33</v>
          </cell>
          <cell r="I228">
            <v>10.27</v>
          </cell>
        </row>
        <row r="229">
          <cell r="F229" t="str">
            <v>津市</v>
          </cell>
          <cell r="G229">
            <v>10.42</v>
          </cell>
          <cell r="H229">
            <v>10.33</v>
          </cell>
          <cell r="I229">
            <v>10.27</v>
          </cell>
        </row>
        <row r="230">
          <cell r="F230" t="str">
            <v>四日市市</v>
          </cell>
          <cell r="G230">
            <v>10.42</v>
          </cell>
          <cell r="H230">
            <v>10.33</v>
          </cell>
          <cell r="I230">
            <v>10.27</v>
          </cell>
        </row>
        <row r="231">
          <cell r="F231" t="str">
            <v>桑名市</v>
          </cell>
          <cell r="G231">
            <v>10.42</v>
          </cell>
          <cell r="H231">
            <v>10.33</v>
          </cell>
          <cell r="I231">
            <v>10.27</v>
          </cell>
        </row>
        <row r="232">
          <cell r="F232" t="str">
            <v>鈴鹿市</v>
          </cell>
          <cell r="G232">
            <v>10.42</v>
          </cell>
          <cell r="H232">
            <v>10.33</v>
          </cell>
          <cell r="I232">
            <v>10.27</v>
          </cell>
        </row>
        <row r="233">
          <cell r="F233" t="str">
            <v>亀山市</v>
          </cell>
          <cell r="G233">
            <v>10.42</v>
          </cell>
          <cell r="H233">
            <v>10.33</v>
          </cell>
          <cell r="I233">
            <v>10.27</v>
          </cell>
        </row>
        <row r="234">
          <cell r="F234" t="str">
            <v>彦根市</v>
          </cell>
          <cell r="G234">
            <v>10.42</v>
          </cell>
          <cell r="H234">
            <v>10.33</v>
          </cell>
          <cell r="I234">
            <v>10.27</v>
          </cell>
        </row>
        <row r="235">
          <cell r="F235" t="str">
            <v>守山市</v>
          </cell>
          <cell r="G235">
            <v>10.42</v>
          </cell>
          <cell r="H235">
            <v>10.33</v>
          </cell>
          <cell r="I235">
            <v>10.27</v>
          </cell>
        </row>
        <row r="236">
          <cell r="F236" t="str">
            <v>甲賀市</v>
          </cell>
          <cell r="G236">
            <v>10.42</v>
          </cell>
          <cell r="H236">
            <v>10.33</v>
          </cell>
          <cell r="I236">
            <v>10.27</v>
          </cell>
        </row>
        <row r="237">
          <cell r="F237" t="str">
            <v>宇治市</v>
          </cell>
          <cell r="G237">
            <v>10.42</v>
          </cell>
          <cell r="H237">
            <v>10.33</v>
          </cell>
          <cell r="I237">
            <v>10.27</v>
          </cell>
        </row>
        <row r="238">
          <cell r="F238" t="str">
            <v>亀岡市</v>
          </cell>
          <cell r="G238">
            <v>10.42</v>
          </cell>
          <cell r="H238">
            <v>10.33</v>
          </cell>
          <cell r="I238">
            <v>10.27</v>
          </cell>
        </row>
        <row r="239">
          <cell r="F239" t="str">
            <v>城陽市</v>
          </cell>
          <cell r="G239">
            <v>10.42</v>
          </cell>
          <cell r="H239">
            <v>10.33</v>
          </cell>
          <cell r="I239">
            <v>10.27</v>
          </cell>
        </row>
        <row r="240">
          <cell r="F240" t="str">
            <v>向日市</v>
          </cell>
          <cell r="G240">
            <v>10.42</v>
          </cell>
          <cell r="H240">
            <v>10.33</v>
          </cell>
          <cell r="I240">
            <v>10.27</v>
          </cell>
        </row>
        <row r="241">
          <cell r="F241" t="str">
            <v>八幡市</v>
          </cell>
          <cell r="G241">
            <v>10.42</v>
          </cell>
          <cell r="H241">
            <v>10.33</v>
          </cell>
          <cell r="I241">
            <v>10.27</v>
          </cell>
        </row>
        <row r="242">
          <cell r="F242" t="str">
            <v>京田辺市</v>
          </cell>
          <cell r="G242">
            <v>10.42</v>
          </cell>
          <cell r="H242">
            <v>10.33</v>
          </cell>
          <cell r="I242">
            <v>10.27</v>
          </cell>
        </row>
        <row r="243">
          <cell r="F243" t="str">
            <v>木津川市</v>
          </cell>
          <cell r="G243">
            <v>10.42</v>
          </cell>
          <cell r="H243">
            <v>10.33</v>
          </cell>
          <cell r="I243">
            <v>10.27</v>
          </cell>
        </row>
        <row r="244">
          <cell r="F244" t="str">
            <v>大山崎町</v>
          </cell>
          <cell r="G244">
            <v>10.42</v>
          </cell>
          <cell r="H244">
            <v>10.33</v>
          </cell>
          <cell r="I244">
            <v>10.27</v>
          </cell>
        </row>
        <row r="245">
          <cell r="F245" t="str">
            <v>精華町</v>
          </cell>
          <cell r="G245">
            <v>10.42</v>
          </cell>
          <cell r="H245">
            <v>10.33</v>
          </cell>
          <cell r="I245">
            <v>10.27</v>
          </cell>
        </row>
        <row r="246">
          <cell r="F246" t="str">
            <v>岸和田市</v>
          </cell>
          <cell r="G246">
            <v>10.42</v>
          </cell>
          <cell r="H246">
            <v>10.33</v>
          </cell>
          <cell r="I246">
            <v>10.27</v>
          </cell>
        </row>
        <row r="247">
          <cell r="F247" t="str">
            <v>泉大津市</v>
          </cell>
          <cell r="G247">
            <v>10.42</v>
          </cell>
          <cell r="H247">
            <v>10.33</v>
          </cell>
          <cell r="I247">
            <v>10.27</v>
          </cell>
        </row>
        <row r="248">
          <cell r="F248" t="str">
            <v>貝塚市</v>
          </cell>
          <cell r="G248">
            <v>10.42</v>
          </cell>
          <cell r="H248">
            <v>10.33</v>
          </cell>
          <cell r="I248">
            <v>10.27</v>
          </cell>
        </row>
        <row r="249">
          <cell r="F249" t="str">
            <v>泉佐野市</v>
          </cell>
          <cell r="G249">
            <v>10.42</v>
          </cell>
          <cell r="H249">
            <v>10.33</v>
          </cell>
          <cell r="I249">
            <v>10.27</v>
          </cell>
        </row>
        <row r="250">
          <cell r="F250" t="str">
            <v>富田林市</v>
          </cell>
          <cell r="G250">
            <v>10.42</v>
          </cell>
          <cell r="H250">
            <v>10.33</v>
          </cell>
          <cell r="I250">
            <v>10.27</v>
          </cell>
        </row>
        <row r="251">
          <cell r="F251" t="str">
            <v>河内長野市</v>
          </cell>
          <cell r="G251">
            <v>10.42</v>
          </cell>
          <cell r="H251">
            <v>10.33</v>
          </cell>
          <cell r="I251">
            <v>10.27</v>
          </cell>
        </row>
        <row r="252">
          <cell r="F252" t="str">
            <v>和泉市</v>
          </cell>
          <cell r="G252">
            <v>10.42</v>
          </cell>
          <cell r="H252">
            <v>10.33</v>
          </cell>
          <cell r="I252">
            <v>10.27</v>
          </cell>
        </row>
        <row r="253">
          <cell r="F253" t="str">
            <v>柏原市</v>
          </cell>
          <cell r="G253">
            <v>10.42</v>
          </cell>
          <cell r="H253">
            <v>10.33</v>
          </cell>
          <cell r="I253">
            <v>10.27</v>
          </cell>
        </row>
        <row r="254">
          <cell r="F254" t="str">
            <v>羽曳野市</v>
          </cell>
          <cell r="G254">
            <v>10.42</v>
          </cell>
          <cell r="H254">
            <v>10.33</v>
          </cell>
          <cell r="I254">
            <v>10.27</v>
          </cell>
        </row>
        <row r="255">
          <cell r="F255" t="str">
            <v>藤井寺市</v>
          </cell>
          <cell r="G255">
            <v>10.42</v>
          </cell>
          <cell r="H255">
            <v>10.33</v>
          </cell>
          <cell r="I255">
            <v>10.27</v>
          </cell>
        </row>
        <row r="256">
          <cell r="F256" t="str">
            <v>泉南市</v>
          </cell>
          <cell r="G256">
            <v>10.42</v>
          </cell>
          <cell r="H256">
            <v>10.33</v>
          </cell>
          <cell r="I256">
            <v>10.27</v>
          </cell>
        </row>
        <row r="257">
          <cell r="F257" t="str">
            <v>大阪狭山市</v>
          </cell>
          <cell r="G257">
            <v>10.42</v>
          </cell>
          <cell r="H257">
            <v>10.33</v>
          </cell>
          <cell r="I257">
            <v>10.27</v>
          </cell>
        </row>
        <row r="258">
          <cell r="F258" t="str">
            <v>阪南市</v>
          </cell>
          <cell r="G258">
            <v>10.42</v>
          </cell>
          <cell r="H258">
            <v>10.33</v>
          </cell>
          <cell r="I258">
            <v>10.27</v>
          </cell>
        </row>
        <row r="259">
          <cell r="F259" t="str">
            <v>島本町</v>
          </cell>
          <cell r="G259">
            <v>10.42</v>
          </cell>
          <cell r="H259">
            <v>10.33</v>
          </cell>
          <cell r="I259">
            <v>10.27</v>
          </cell>
        </row>
        <row r="260">
          <cell r="F260" t="str">
            <v>豊能町</v>
          </cell>
          <cell r="G260">
            <v>10.42</v>
          </cell>
          <cell r="H260">
            <v>10.33</v>
          </cell>
          <cell r="I260">
            <v>10.27</v>
          </cell>
        </row>
        <row r="261">
          <cell r="F261" t="str">
            <v>能勢町</v>
          </cell>
          <cell r="G261">
            <v>10.42</v>
          </cell>
          <cell r="H261">
            <v>10.33</v>
          </cell>
          <cell r="I261">
            <v>10.27</v>
          </cell>
        </row>
        <row r="262">
          <cell r="F262" t="str">
            <v>忠岡町</v>
          </cell>
          <cell r="G262">
            <v>10.42</v>
          </cell>
          <cell r="H262">
            <v>10.33</v>
          </cell>
          <cell r="I262">
            <v>10.27</v>
          </cell>
        </row>
        <row r="263">
          <cell r="F263" t="str">
            <v>熊取町</v>
          </cell>
          <cell r="G263">
            <v>10.42</v>
          </cell>
          <cell r="H263">
            <v>10.33</v>
          </cell>
          <cell r="I263">
            <v>10.27</v>
          </cell>
        </row>
        <row r="264">
          <cell r="F264" t="str">
            <v>田尻町</v>
          </cell>
          <cell r="G264">
            <v>10.42</v>
          </cell>
          <cell r="H264">
            <v>10.33</v>
          </cell>
          <cell r="I264">
            <v>10.27</v>
          </cell>
        </row>
        <row r="265">
          <cell r="F265" t="str">
            <v>岬町</v>
          </cell>
          <cell r="G265">
            <v>10.42</v>
          </cell>
          <cell r="H265">
            <v>10.33</v>
          </cell>
          <cell r="I265">
            <v>10.27</v>
          </cell>
        </row>
        <row r="266">
          <cell r="F266" t="str">
            <v>太子町</v>
          </cell>
          <cell r="G266">
            <v>10.42</v>
          </cell>
          <cell r="H266">
            <v>10.33</v>
          </cell>
          <cell r="I266">
            <v>10.27</v>
          </cell>
        </row>
        <row r="267">
          <cell r="F267" t="str">
            <v>河南町</v>
          </cell>
          <cell r="G267">
            <v>10.42</v>
          </cell>
          <cell r="H267">
            <v>10.33</v>
          </cell>
          <cell r="I267">
            <v>10.27</v>
          </cell>
        </row>
        <row r="268">
          <cell r="F268" t="str">
            <v>千早赤阪村</v>
          </cell>
          <cell r="G268">
            <v>10.42</v>
          </cell>
          <cell r="H268">
            <v>10.33</v>
          </cell>
          <cell r="I268">
            <v>10.27</v>
          </cell>
        </row>
        <row r="269">
          <cell r="F269" t="str">
            <v>明石市</v>
          </cell>
          <cell r="G269">
            <v>10.42</v>
          </cell>
          <cell r="H269">
            <v>10.33</v>
          </cell>
          <cell r="I269">
            <v>10.27</v>
          </cell>
        </row>
        <row r="270">
          <cell r="F270" t="str">
            <v>猪名川町</v>
          </cell>
          <cell r="G270">
            <v>10.42</v>
          </cell>
          <cell r="H270">
            <v>10.33</v>
          </cell>
          <cell r="I270">
            <v>10.27</v>
          </cell>
        </row>
        <row r="271">
          <cell r="F271" t="str">
            <v>奈良市</v>
          </cell>
          <cell r="G271">
            <v>10.42</v>
          </cell>
          <cell r="H271">
            <v>10.33</v>
          </cell>
          <cell r="I271">
            <v>10.27</v>
          </cell>
        </row>
        <row r="272">
          <cell r="F272" t="str">
            <v>大和郡山市</v>
          </cell>
          <cell r="G272">
            <v>10.42</v>
          </cell>
          <cell r="H272">
            <v>10.33</v>
          </cell>
          <cell r="I272">
            <v>10.27</v>
          </cell>
        </row>
        <row r="273">
          <cell r="F273" t="str">
            <v>生駒市</v>
          </cell>
          <cell r="G273">
            <v>10.42</v>
          </cell>
          <cell r="H273">
            <v>10.33</v>
          </cell>
          <cell r="I273">
            <v>10.27</v>
          </cell>
        </row>
        <row r="274">
          <cell r="F274" t="str">
            <v>和歌山市</v>
          </cell>
          <cell r="G274">
            <v>10.42</v>
          </cell>
          <cell r="H274">
            <v>10.33</v>
          </cell>
          <cell r="I274">
            <v>10.27</v>
          </cell>
        </row>
        <row r="275">
          <cell r="F275" t="str">
            <v>橋本市</v>
          </cell>
          <cell r="G275">
            <v>10.42</v>
          </cell>
          <cell r="H275">
            <v>10.33</v>
          </cell>
          <cell r="I275">
            <v>10.27</v>
          </cell>
        </row>
        <row r="276">
          <cell r="F276" t="str">
            <v>大野城市</v>
          </cell>
          <cell r="G276">
            <v>10.42</v>
          </cell>
          <cell r="H276">
            <v>10.33</v>
          </cell>
          <cell r="I276">
            <v>10.27</v>
          </cell>
        </row>
        <row r="277">
          <cell r="F277" t="str">
            <v>太宰府市</v>
          </cell>
          <cell r="G277">
            <v>10.42</v>
          </cell>
          <cell r="H277">
            <v>10.33</v>
          </cell>
          <cell r="I277">
            <v>10.27</v>
          </cell>
        </row>
        <row r="278">
          <cell r="F278" t="str">
            <v>福津市</v>
          </cell>
          <cell r="G278">
            <v>10.42</v>
          </cell>
          <cell r="H278">
            <v>10.33</v>
          </cell>
          <cell r="I278">
            <v>10.27</v>
          </cell>
        </row>
        <row r="279">
          <cell r="F279" t="str">
            <v>糸島市</v>
          </cell>
          <cell r="G279">
            <v>10.42</v>
          </cell>
          <cell r="H279">
            <v>10.33</v>
          </cell>
          <cell r="I279">
            <v>10.27</v>
          </cell>
        </row>
        <row r="280">
          <cell r="F280" t="str">
            <v>那珂川市</v>
          </cell>
          <cell r="G280">
            <v>10.42</v>
          </cell>
          <cell r="H280">
            <v>10.33</v>
          </cell>
          <cell r="I280">
            <v>10.27</v>
          </cell>
        </row>
        <row r="281">
          <cell r="F281" t="str">
            <v>粕屋町</v>
          </cell>
          <cell r="G281">
            <v>10.42</v>
          </cell>
          <cell r="H281">
            <v>10.33</v>
          </cell>
          <cell r="I281">
            <v>10.27</v>
          </cell>
        </row>
        <row r="282">
          <cell r="F282" t="str">
            <v>札幌市</v>
          </cell>
          <cell r="G282">
            <v>10.210000000000001</v>
          </cell>
          <cell r="H282">
            <v>10.17</v>
          </cell>
          <cell r="I282">
            <v>10.14</v>
          </cell>
        </row>
        <row r="283">
          <cell r="F283" t="str">
            <v>結城市</v>
          </cell>
          <cell r="G283">
            <v>10.210000000000001</v>
          </cell>
          <cell r="H283">
            <v>10.17</v>
          </cell>
          <cell r="I283">
            <v>10.14</v>
          </cell>
        </row>
        <row r="284">
          <cell r="F284" t="str">
            <v>下妻市</v>
          </cell>
          <cell r="G284">
            <v>10.210000000000001</v>
          </cell>
          <cell r="H284">
            <v>10.17</v>
          </cell>
          <cell r="I284">
            <v>10.14</v>
          </cell>
        </row>
        <row r="285">
          <cell r="F285" t="str">
            <v>常総市</v>
          </cell>
          <cell r="G285">
            <v>10.210000000000001</v>
          </cell>
          <cell r="H285">
            <v>10.17</v>
          </cell>
          <cell r="I285">
            <v>10.14</v>
          </cell>
        </row>
        <row r="286">
          <cell r="F286" t="str">
            <v>笠間市</v>
          </cell>
          <cell r="G286">
            <v>10.210000000000001</v>
          </cell>
          <cell r="H286">
            <v>10.17</v>
          </cell>
          <cell r="I286">
            <v>10.14</v>
          </cell>
        </row>
        <row r="287">
          <cell r="F287" t="str">
            <v>ひたちなか市</v>
          </cell>
          <cell r="G287">
            <v>10.210000000000001</v>
          </cell>
          <cell r="H287">
            <v>10.17</v>
          </cell>
          <cell r="I287">
            <v>10.14</v>
          </cell>
        </row>
        <row r="288">
          <cell r="F288" t="str">
            <v>那珂市</v>
          </cell>
          <cell r="G288">
            <v>10.210000000000001</v>
          </cell>
          <cell r="H288">
            <v>10.17</v>
          </cell>
          <cell r="I288">
            <v>10.14</v>
          </cell>
        </row>
        <row r="289">
          <cell r="F289" t="str">
            <v>筑西市</v>
          </cell>
          <cell r="G289">
            <v>10.210000000000001</v>
          </cell>
          <cell r="H289">
            <v>10.17</v>
          </cell>
          <cell r="I289">
            <v>10.14</v>
          </cell>
        </row>
        <row r="290">
          <cell r="F290" t="str">
            <v>坂東市</v>
          </cell>
          <cell r="G290">
            <v>10.210000000000001</v>
          </cell>
          <cell r="H290">
            <v>10.17</v>
          </cell>
          <cell r="I290">
            <v>10.14</v>
          </cell>
        </row>
        <row r="291">
          <cell r="F291" t="str">
            <v>稲敷市</v>
          </cell>
          <cell r="G291">
            <v>10.210000000000001</v>
          </cell>
          <cell r="H291">
            <v>10.17</v>
          </cell>
          <cell r="I291">
            <v>10.14</v>
          </cell>
        </row>
        <row r="292">
          <cell r="F292" t="str">
            <v>つくばみらい市</v>
          </cell>
          <cell r="G292">
            <v>10.210000000000001</v>
          </cell>
          <cell r="H292">
            <v>10.17</v>
          </cell>
          <cell r="I292">
            <v>10.14</v>
          </cell>
        </row>
        <row r="293">
          <cell r="F293" t="str">
            <v>大洗町</v>
          </cell>
          <cell r="G293">
            <v>10.210000000000001</v>
          </cell>
          <cell r="H293">
            <v>10.17</v>
          </cell>
          <cell r="I293">
            <v>10.14</v>
          </cell>
        </row>
        <row r="294">
          <cell r="F294" t="str">
            <v>阿見町</v>
          </cell>
          <cell r="G294">
            <v>10.210000000000001</v>
          </cell>
          <cell r="H294">
            <v>10.17</v>
          </cell>
          <cell r="I294">
            <v>10.14</v>
          </cell>
        </row>
        <row r="295">
          <cell r="F295" t="str">
            <v>河内町</v>
          </cell>
          <cell r="G295">
            <v>10.210000000000001</v>
          </cell>
          <cell r="H295">
            <v>10.17</v>
          </cell>
          <cell r="I295">
            <v>10.14</v>
          </cell>
        </row>
        <row r="296">
          <cell r="F296" t="str">
            <v>八千代町</v>
          </cell>
          <cell r="G296">
            <v>10.210000000000001</v>
          </cell>
          <cell r="H296">
            <v>10.17</v>
          </cell>
          <cell r="I296">
            <v>10.14</v>
          </cell>
        </row>
        <row r="297">
          <cell r="F297" t="str">
            <v>五霞町</v>
          </cell>
          <cell r="G297">
            <v>10.210000000000001</v>
          </cell>
          <cell r="H297">
            <v>10.17</v>
          </cell>
          <cell r="I297">
            <v>10.14</v>
          </cell>
        </row>
        <row r="298">
          <cell r="F298" t="str">
            <v>境町</v>
          </cell>
          <cell r="G298">
            <v>10.210000000000001</v>
          </cell>
          <cell r="H298">
            <v>10.17</v>
          </cell>
          <cell r="I298">
            <v>10.14</v>
          </cell>
        </row>
        <row r="299">
          <cell r="F299" t="str">
            <v>栃木市</v>
          </cell>
          <cell r="G299">
            <v>10.210000000000001</v>
          </cell>
          <cell r="H299">
            <v>10.17</v>
          </cell>
          <cell r="I299">
            <v>10.14</v>
          </cell>
        </row>
        <row r="300">
          <cell r="F300" t="str">
            <v>鹿沼市</v>
          </cell>
          <cell r="G300">
            <v>10.210000000000001</v>
          </cell>
          <cell r="H300">
            <v>10.17</v>
          </cell>
          <cell r="I300">
            <v>10.14</v>
          </cell>
        </row>
        <row r="301">
          <cell r="F301" t="str">
            <v>日光市</v>
          </cell>
          <cell r="G301">
            <v>10.210000000000001</v>
          </cell>
          <cell r="H301">
            <v>10.17</v>
          </cell>
          <cell r="I301">
            <v>10.14</v>
          </cell>
        </row>
        <row r="302">
          <cell r="F302" t="str">
            <v>小山市</v>
          </cell>
          <cell r="G302">
            <v>10.210000000000001</v>
          </cell>
          <cell r="H302">
            <v>10.17</v>
          </cell>
          <cell r="I302">
            <v>10.14</v>
          </cell>
        </row>
        <row r="303">
          <cell r="F303" t="str">
            <v>真岡市</v>
          </cell>
          <cell r="G303">
            <v>10.210000000000001</v>
          </cell>
          <cell r="H303">
            <v>10.17</v>
          </cell>
          <cell r="I303">
            <v>10.14</v>
          </cell>
        </row>
        <row r="304">
          <cell r="F304" t="str">
            <v>大田原市</v>
          </cell>
          <cell r="G304">
            <v>10.210000000000001</v>
          </cell>
          <cell r="H304">
            <v>10.17</v>
          </cell>
          <cell r="I304">
            <v>10.14</v>
          </cell>
        </row>
        <row r="305">
          <cell r="F305" t="str">
            <v>さくら市</v>
          </cell>
          <cell r="G305">
            <v>10.210000000000001</v>
          </cell>
          <cell r="H305">
            <v>10.17</v>
          </cell>
          <cell r="I305">
            <v>10.14</v>
          </cell>
        </row>
        <row r="306">
          <cell r="F306" t="str">
            <v>下野市</v>
          </cell>
          <cell r="G306">
            <v>10.210000000000001</v>
          </cell>
          <cell r="H306">
            <v>10.17</v>
          </cell>
          <cell r="I306">
            <v>10.14</v>
          </cell>
        </row>
        <row r="307">
          <cell r="F307" t="str">
            <v>壬生町</v>
          </cell>
          <cell r="G307">
            <v>10.210000000000001</v>
          </cell>
          <cell r="H307">
            <v>10.17</v>
          </cell>
          <cell r="I307">
            <v>10.14</v>
          </cell>
        </row>
        <row r="308">
          <cell r="F308" t="str">
            <v>前橋市</v>
          </cell>
          <cell r="G308">
            <v>10.210000000000001</v>
          </cell>
          <cell r="H308">
            <v>10.17</v>
          </cell>
          <cell r="I308">
            <v>10.14</v>
          </cell>
        </row>
        <row r="309">
          <cell r="F309" t="str">
            <v>伊勢崎市</v>
          </cell>
          <cell r="G309">
            <v>10.210000000000001</v>
          </cell>
          <cell r="H309">
            <v>10.17</v>
          </cell>
          <cell r="I309">
            <v>10.14</v>
          </cell>
        </row>
        <row r="310">
          <cell r="F310" t="str">
            <v>太田市</v>
          </cell>
          <cell r="G310">
            <v>10.210000000000001</v>
          </cell>
          <cell r="H310">
            <v>10.17</v>
          </cell>
          <cell r="I310">
            <v>10.14</v>
          </cell>
        </row>
        <row r="311">
          <cell r="F311" t="str">
            <v>渋川市</v>
          </cell>
          <cell r="G311">
            <v>10.210000000000001</v>
          </cell>
          <cell r="H311">
            <v>10.17</v>
          </cell>
          <cell r="I311">
            <v>10.14</v>
          </cell>
        </row>
        <row r="312">
          <cell r="F312" t="str">
            <v>榛東村</v>
          </cell>
          <cell r="G312">
            <v>10.210000000000001</v>
          </cell>
          <cell r="H312">
            <v>10.17</v>
          </cell>
          <cell r="I312">
            <v>10.14</v>
          </cell>
        </row>
        <row r="313">
          <cell r="F313" t="str">
            <v>吉岡町</v>
          </cell>
          <cell r="G313">
            <v>10.210000000000001</v>
          </cell>
          <cell r="H313">
            <v>10.17</v>
          </cell>
          <cell r="I313">
            <v>10.14</v>
          </cell>
        </row>
        <row r="314">
          <cell r="F314" t="str">
            <v>玉村町</v>
          </cell>
          <cell r="G314">
            <v>10.210000000000001</v>
          </cell>
          <cell r="H314">
            <v>10.17</v>
          </cell>
          <cell r="I314">
            <v>10.14</v>
          </cell>
        </row>
        <row r="315">
          <cell r="F315" t="str">
            <v>熊谷市</v>
          </cell>
          <cell r="G315">
            <v>10.210000000000001</v>
          </cell>
          <cell r="H315">
            <v>10.17</v>
          </cell>
          <cell r="I315">
            <v>10.14</v>
          </cell>
        </row>
        <row r="316">
          <cell r="F316" t="str">
            <v>深谷市</v>
          </cell>
          <cell r="G316">
            <v>10.210000000000001</v>
          </cell>
          <cell r="H316">
            <v>10.17</v>
          </cell>
          <cell r="I316">
            <v>10.14</v>
          </cell>
        </row>
        <row r="317">
          <cell r="F317" t="str">
            <v>日高市</v>
          </cell>
          <cell r="G317">
            <v>10.210000000000001</v>
          </cell>
          <cell r="H317">
            <v>10.17</v>
          </cell>
          <cell r="I317">
            <v>10.14</v>
          </cell>
        </row>
        <row r="318">
          <cell r="F318" t="str">
            <v>毛呂山町</v>
          </cell>
          <cell r="G318">
            <v>10.210000000000001</v>
          </cell>
          <cell r="H318">
            <v>10.17</v>
          </cell>
          <cell r="I318">
            <v>10.14</v>
          </cell>
        </row>
        <row r="319">
          <cell r="F319" t="str">
            <v>越生町</v>
          </cell>
          <cell r="G319">
            <v>10.210000000000001</v>
          </cell>
          <cell r="H319">
            <v>10.17</v>
          </cell>
          <cell r="I319">
            <v>10.14</v>
          </cell>
        </row>
        <row r="320">
          <cell r="F320" t="str">
            <v>滑川町</v>
          </cell>
          <cell r="G320">
            <v>10.210000000000001</v>
          </cell>
          <cell r="H320">
            <v>10.17</v>
          </cell>
          <cell r="I320">
            <v>10.14</v>
          </cell>
        </row>
        <row r="321">
          <cell r="F321" t="str">
            <v>川島町</v>
          </cell>
          <cell r="G321">
            <v>10.210000000000001</v>
          </cell>
          <cell r="H321">
            <v>10.17</v>
          </cell>
          <cell r="I321">
            <v>10.14</v>
          </cell>
        </row>
        <row r="322">
          <cell r="F322" t="str">
            <v>吉見町</v>
          </cell>
          <cell r="G322">
            <v>10.210000000000001</v>
          </cell>
          <cell r="H322">
            <v>10.17</v>
          </cell>
          <cell r="I322">
            <v>10.14</v>
          </cell>
        </row>
        <row r="323">
          <cell r="F323" t="str">
            <v>鳩山町</v>
          </cell>
          <cell r="G323">
            <v>10.210000000000001</v>
          </cell>
          <cell r="H323">
            <v>10.17</v>
          </cell>
          <cell r="I323">
            <v>10.14</v>
          </cell>
        </row>
        <row r="324">
          <cell r="F324" t="str">
            <v>寄居町</v>
          </cell>
          <cell r="G324">
            <v>10.210000000000001</v>
          </cell>
          <cell r="H324">
            <v>10.17</v>
          </cell>
          <cell r="I324">
            <v>10.14</v>
          </cell>
        </row>
        <row r="325">
          <cell r="F325" t="str">
            <v>東金市</v>
          </cell>
          <cell r="G325">
            <v>10.210000000000001</v>
          </cell>
          <cell r="H325">
            <v>10.17</v>
          </cell>
          <cell r="I325">
            <v>10.14</v>
          </cell>
        </row>
        <row r="326">
          <cell r="F326" t="str">
            <v>君津市</v>
          </cell>
          <cell r="G326">
            <v>10.210000000000001</v>
          </cell>
          <cell r="H326">
            <v>10.17</v>
          </cell>
          <cell r="I326">
            <v>10.14</v>
          </cell>
        </row>
        <row r="327">
          <cell r="F327" t="str">
            <v>富津市</v>
          </cell>
          <cell r="G327">
            <v>10.210000000000001</v>
          </cell>
          <cell r="H327">
            <v>10.17</v>
          </cell>
          <cell r="I327">
            <v>10.14</v>
          </cell>
        </row>
        <row r="328">
          <cell r="F328" t="str">
            <v>八街市</v>
          </cell>
          <cell r="G328">
            <v>10.210000000000001</v>
          </cell>
          <cell r="H328">
            <v>10.17</v>
          </cell>
          <cell r="I328">
            <v>10.14</v>
          </cell>
        </row>
        <row r="329">
          <cell r="F329" t="str">
            <v>富里市</v>
          </cell>
          <cell r="G329">
            <v>10.210000000000001</v>
          </cell>
          <cell r="H329">
            <v>10.17</v>
          </cell>
          <cell r="I329">
            <v>10.14</v>
          </cell>
        </row>
        <row r="330">
          <cell r="F330" t="str">
            <v>山武市</v>
          </cell>
          <cell r="G330">
            <v>10.210000000000001</v>
          </cell>
          <cell r="H330">
            <v>10.17</v>
          </cell>
          <cell r="I330">
            <v>10.14</v>
          </cell>
        </row>
        <row r="331">
          <cell r="F331" t="str">
            <v>大網白里市</v>
          </cell>
          <cell r="G331">
            <v>10.210000000000001</v>
          </cell>
          <cell r="H331">
            <v>10.17</v>
          </cell>
          <cell r="I331">
            <v>10.14</v>
          </cell>
        </row>
        <row r="332">
          <cell r="F332" t="str">
            <v>長柄町</v>
          </cell>
          <cell r="G332">
            <v>10.210000000000001</v>
          </cell>
          <cell r="H332">
            <v>10.17</v>
          </cell>
          <cell r="I332">
            <v>10.14</v>
          </cell>
        </row>
        <row r="333">
          <cell r="F333" t="str">
            <v>長南町</v>
          </cell>
          <cell r="G333">
            <v>10.210000000000001</v>
          </cell>
          <cell r="H333">
            <v>10.17</v>
          </cell>
          <cell r="I333">
            <v>10.14</v>
          </cell>
        </row>
        <row r="334">
          <cell r="F334" t="str">
            <v>南足柄市</v>
          </cell>
          <cell r="G334">
            <v>10.210000000000001</v>
          </cell>
          <cell r="H334">
            <v>10.17</v>
          </cell>
          <cell r="I334">
            <v>10.14</v>
          </cell>
        </row>
        <row r="335">
          <cell r="F335" t="str">
            <v>山北町</v>
          </cell>
          <cell r="G335">
            <v>10.210000000000001</v>
          </cell>
          <cell r="H335">
            <v>10.17</v>
          </cell>
          <cell r="I335">
            <v>10.14</v>
          </cell>
        </row>
        <row r="336">
          <cell r="F336" t="str">
            <v>箱根町</v>
          </cell>
          <cell r="G336">
            <v>10.210000000000001</v>
          </cell>
          <cell r="H336">
            <v>10.17</v>
          </cell>
          <cell r="I336">
            <v>10.14</v>
          </cell>
        </row>
        <row r="337">
          <cell r="F337" t="str">
            <v>新潟市</v>
          </cell>
          <cell r="G337">
            <v>10.210000000000001</v>
          </cell>
          <cell r="H337">
            <v>10.17</v>
          </cell>
          <cell r="I337">
            <v>10.14</v>
          </cell>
        </row>
        <row r="338">
          <cell r="F338" t="str">
            <v>富山市</v>
          </cell>
          <cell r="G338">
            <v>10.210000000000001</v>
          </cell>
          <cell r="H338">
            <v>10.17</v>
          </cell>
          <cell r="I338">
            <v>10.14</v>
          </cell>
        </row>
        <row r="339">
          <cell r="F339" t="str">
            <v>金沢市</v>
          </cell>
          <cell r="G339">
            <v>10.210000000000001</v>
          </cell>
          <cell r="H339">
            <v>10.17</v>
          </cell>
          <cell r="I339">
            <v>10.14</v>
          </cell>
        </row>
        <row r="340">
          <cell r="F340" t="str">
            <v>内灘町</v>
          </cell>
          <cell r="G340">
            <v>10.210000000000001</v>
          </cell>
          <cell r="H340">
            <v>10.17</v>
          </cell>
          <cell r="I340">
            <v>10.14</v>
          </cell>
        </row>
        <row r="341">
          <cell r="F341" t="str">
            <v>福井市</v>
          </cell>
          <cell r="G341">
            <v>10.210000000000001</v>
          </cell>
          <cell r="H341">
            <v>10.17</v>
          </cell>
          <cell r="I341">
            <v>10.14</v>
          </cell>
        </row>
        <row r="342">
          <cell r="F342" t="str">
            <v>甲府市</v>
          </cell>
          <cell r="G342">
            <v>10.210000000000001</v>
          </cell>
          <cell r="H342">
            <v>10.17</v>
          </cell>
          <cell r="I342">
            <v>10.14</v>
          </cell>
        </row>
        <row r="343">
          <cell r="F343" t="str">
            <v>南アルプス市</v>
          </cell>
          <cell r="G343">
            <v>10.210000000000001</v>
          </cell>
          <cell r="H343">
            <v>10.17</v>
          </cell>
          <cell r="I343">
            <v>10.14</v>
          </cell>
        </row>
        <row r="344">
          <cell r="F344" t="str">
            <v>南部町</v>
          </cell>
          <cell r="G344">
            <v>10.210000000000001</v>
          </cell>
          <cell r="H344">
            <v>10.17</v>
          </cell>
          <cell r="I344">
            <v>10.14</v>
          </cell>
        </row>
        <row r="345">
          <cell r="F345" t="str">
            <v>長野市</v>
          </cell>
          <cell r="G345">
            <v>10.210000000000001</v>
          </cell>
          <cell r="H345">
            <v>10.17</v>
          </cell>
          <cell r="I345">
            <v>10.14</v>
          </cell>
        </row>
        <row r="346">
          <cell r="F346" t="str">
            <v>松本市</v>
          </cell>
          <cell r="G346">
            <v>10.210000000000001</v>
          </cell>
          <cell r="H346">
            <v>10.17</v>
          </cell>
          <cell r="I346">
            <v>10.14</v>
          </cell>
        </row>
        <row r="347">
          <cell r="F347" t="str">
            <v>塩尻市</v>
          </cell>
          <cell r="G347">
            <v>10.210000000000001</v>
          </cell>
          <cell r="H347">
            <v>10.17</v>
          </cell>
          <cell r="I347">
            <v>10.14</v>
          </cell>
        </row>
        <row r="348">
          <cell r="F348" t="str">
            <v>大垣市</v>
          </cell>
          <cell r="G348">
            <v>10.210000000000001</v>
          </cell>
          <cell r="H348">
            <v>10.17</v>
          </cell>
          <cell r="I348">
            <v>10.14</v>
          </cell>
        </row>
        <row r="349">
          <cell r="F349" t="str">
            <v>多治見市</v>
          </cell>
          <cell r="G349">
            <v>10.210000000000001</v>
          </cell>
          <cell r="H349">
            <v>10.17</v>
          </cell>
          <cell r="I349">
            <v>10.14</v>
          </cell>
        </row>
        <row r="350">
          <cell r="F350" t="str">
            <v>美濃加茂市</v>
          </cell>
          <cell r="G350">
            <v>10.210000000000001</v>
          </cell>
          <cell r="H350">
            <v>10.17</v>
          </cell>
          <cell r="I350">
            <v>10.14</v>
          </cell>
        </row>
        <row r="351">
          <cell r="F351" t="str">
            <v>各務原市</v>
          </cell>
          <cell r="G351">
            <v>10.210000000000001</v>
          </cell>
          <cell r="H351">
            <v>10.17</v>
          </cell>
          <cell r="I351">
            <v>10.14</v>
          </cell>
        </row>
        <row r="352">
          <cell r="F352" t="str">
            <v>可児市</v>
          </cell>
          <cell r="G352">
            <v>10.210000000000001</v>
          </cell>
          <cell r="H352">
            <v>10.17</v>
          </cell>
          <cell r="I352">
            <v>10.14</v>
          </cell>
        </row>
        <row r="353">
          <cell r="F353" t="str">
            <v>浜松市</v>
          </cell>
          <cell r="G353">
            <v>10.210000000000001</v>
          </cell>
          <cell r="H353">
            <v>10.17</v>
          </cell>
          <cell r="I353">
            <v>10.14</v>
          </cell>
        </row>
        <row r="354">
          <cell r="F354" t="str">
            <v>沼津市</v>
          </cell>
          <cell r="G354">
            <v>10.210000000000001</v>
          </cell>
          <cell r="H354">
            <v>10.17</v>
          </cell>
          <cell r="I354">
            <v>10.14</v>
          </cell>
        </row>
        <row r="355">
          <cell r="F355" t="str">
            <v>三島市</v>
          </cell>
          <cell r="G355">
            <v>10.210000000000001</v>
          </cell>
          <cell r="H355">
            <v>10.17</v>
          </cell>
          <cell r="I355">
            <v>10.14</v>
          </cell>
        </row>
        <row r="356">
          <cell r="F356" t="str">
            <v>富士宮市</v>
          </cell>
          <cell r="G356">
            <v>10.210000000000001</v>
          </cell>
          <cell r="H356">
            <v>10.17</v>
          </cell>
          <cell r="I356">
            <v>10.14</v>
          </cell>
        </row>
        <row r="357">
          <cell r="F357" t="str">
            <v>島田市</v>
          </cell>
          <cell r="G357">
            <v>10.210000000000001</v>
          </cell>
          <cell r="H357">
            <v>10.17</v>
          </cell>
          <cell r="I357">
            <v>10.14</v>
          </cell>
        </row>
        <row r="358">
          <cell r="F358" t="str">
            <v>富士市</v>
          </cell>
          <cell r="G358">
            <v>10.210000000000001</v>
          </cell>
          <cell r="H358">
            <v>10.17</v>
          </cell>
          <cell r="I358">
            <v>10.14</v>
          </cell>
        </row>
        <row r="359">
          <cell r="F359" t="str">
            <v>磐田市</v>
          </cell>
          <cell r="G359">
            <v>10.210000000000001</v>
          </cell>
          <cell r="H359">
            <v>10.17</v>
          </cell>
          <cell r="I359">
            <v>10.14</v>
          </cell>
        </row>
        <row r="360">
          <cell r="F360" t="str">
            <v>焼津市</v>
          </cell>
          <cell r="G360">
            <v>10.210000000000001</v>
          </cell>
          <cell r="H360">
            <v>10.17</v>
          </cell>
          <cell r="I360">
            <v>10.14</v>
          </cell>
        </row>
        <row r="361">
          <cell r="F361" t="str">
            <v>掛川市</v>
          </cell>
          <cell r="G361">
            <v>10.210000000000001</v>
          </cell>
          <cell r="H361">
            <v>10.17</v>
          </cell>
          <cell r="I361">
            <v>10.14</v>
          </cell>
        </row>
        <row r="362">
          <cell r="F362" t="str">
            <v>藤枝市</v>
          </cell>
          <cell r="G362">
            <v>10.210000000000001</v>
          </cell>
          <cell r="H362">
            <v>10.17</v>
          </cell>
          <cell r="I362">
            <v>10.14</v>
          </cell>
        </row>
        <row r="363">
          <cell r="F363" t="str">
            <v>御殿場市</v>
          </cell>
          <cell r="G363">
            <v>10.210000000000001</v>
          </cell>
          <cell r="H363">
            <v>10.17</v>
          </cell>
          <cell r="I363">
            <v>10.14</v>
          </cell>
        </row>
        <row r="364">
          <cell r="F364" t="str">
            <v>袋井市</v>
          </cell>
          <cell r="G364">
            <v>10.210000000000001</v>
          </cell>
          <cell r="H364">
            <v>10.17</v>
          </cell>
          <cell r="I364">
            <v>10.14</v>
          </cell>
        </row>
        <row r="365">
          <cell r="F365" t="str">
            <v>裾野市</v>
          </cell>
          <cell r="G365">
            <v>10.210000000000001</v>
          </cell>
          <cell r="H365">
            <v>10.17</v>
          </cell>
          <cell r="I365">
            <v>10.14</v>
          </cell>
        </row>
        <row r="366">
          <cell r="F366" t="str">
            <v>函南町</v>
          </cell>
          <cell r="G366">
            <v>10.210000000000001</v>
          </cell>
          <cell r="H366">
            <v>10.17</v>
          </cell>
          <cell r="I366">
            <v>10.14</v>
          </cell>
        </row>
        <row r="367">
          <cell r="F367" t="str">
            <v>清水町</v>
          </cell>
          <cell r="G367">
            <v>10.210000000000001</v>
          </cell>
          <cell r="H367">
            <v>10.17</v>
          </cell>
          <cell r="I367">
            <v>10.14</v>
          </cell>
        </row>
        <row r="368">
          <cell r="F368" t="str">
            <v>長泉町</v>
          </cell>
          <cell r="G368">
            <v>10.210000000000001</v>
          </cell>
          <cell r="H368">
            <v>10.17</v>
          </cell>
          <cell r="I368">
            <v>10.14</v>
          </cell>
        </row>
        <row r="369">
          <cell r="F369" t="str">
            <v>小山町</v>
          </cell>
          <cell r="G369">
            <v>10.210000000000001</v>
          </cell>
          <cell r="H369">
            <v>10.17</v>
          </cell>
          <cell r="I369">
            <v>10.14</v>
          </cell>
        </row>
        <row r="370">
          <cell r="F370" t="str">
            <v>川根本町</v>
          </cell>
          <cell r="G370">
            <v>10.210000000000001</v>
          </cell>
          <cell r="H370">
            <v>10.17</v>
          </cell>
          <cell r="I370">
            <v>10.14</v>
          </cell>
        </row>
        <row r="371">
          <cell r="F371" t="str">
            <v>森町</v>
          </cell>
          <cell r="G371">
            <v>10.210000000000001</v>
          </cell>
          <cell r="H371">
            <v>10.17</v>
          </cell>
          <cell r="I371">
            <v>10.14</v>
          </cell>
        </row>
        <row r="372">
          <cell r="F372" t="str">
            <v>豊橋市</v>
          </cell>
          <cell r="G372">
            <v>10.210000000000001</v>
          </cell>
          <cell r="H372">
            <v>10.17</v>
          </cell>
          <cell r="I372">
            <v>10.14</v>
          </cell>
        </row>
        <row r="373">
          <cell r="F373" t="str">
            <v>半田市</v>
          </cell>
          <cell r="G373">
            <v>10.210000000000001</v>
          </cell>
          <cell r="H373">
            <v>10.17</v>
          </cell>
          <cell r="I373">
            <v>10.14</v>
          </cell>
        </row>
        <row r="374">
          <cell r="F374" t="str">
            <v>豊川市</v>
          </cell>
          <cell r="G374">
            <v>10.210000000000001</v>
          </cell>
          <cell r="H374">
            <v>10.17</v>
          </cell>
          <cell r="I374">
            <v>10.14</v>
          </cell>
        </row>
        <row r="375">
          <cell r="F375" t="str">
            <v>蒲郡市</v>
          </cell>
          <cell r="G375">
            <v>10.210000000000001</v>
          </cell>
          <cell r="H375">
            <v>10.17</v>
          </cell>
          <cell r="I375">
            <v>10.14</v>
          </cell>
        </row>
        <row r="376">
          <cell r="F376" t="str">
            <v>常滑市</v>
          </cell>
          <cell r="G376">
            <v>10.210000000000001</v>
          </cell>
          <cell r="H376">
            <v>10.17</v>
          </cell>
          <cell r="I376">
            <v>10.14</v>
          </cell>
        </row>
        <row r="377">
          <cell r="F377" t="str">
            <v>小牧市</v>
          </cell>
          <cell r="G377">
            <v>10.210000000000001</v>
          </cell>
          <cell r="H377">
            <v>10.17</v>
          </cell>
          <cell r="I377">
            <v>10.14</v>
          </cell>
        </row>
        <row r="378">
          <cell r="F378" t="str">
            <v>新城市</v>
          </cell>
          <cell r="G378">
            <v>10.210000000000001</v>
          </cell>
          <cell r="H378">
            <v>10.17</v>
          </cell>
          <cell r="I378">
            <v>10.14</v>
          </cell>
        </row>
        <row r="379">
          <cell r="F379" t="str">
            <v>東海市</v>
          </cell>
          <cell r="G379">
            <v>10.210000000000001</v>
          </cell>
          <cell r="H379">
            <v>10.17</v>
          </cell>
          <cell r="I379">
            <v>10.14</v>
          </cell>
        </row>
        <row r="380">
          <cell r="F380" t="str">
            <v>大府市</v>
          </cell>
          <cell r="G380">
            <v>10.210000000000001</v>
          </cell>
          <cell r="H380">
            <v>10.17</v>
          </cell>
          <cell r="I380">
            <v>10.14</v>
          </cell>
        </row>
        <row r="381">
          <cell r="F381" t="str">
            <v>知多市</v>
          </cell>
          <cell r="G381">
            <v>10.210000000000001</v>
          </cell>
          <cell r="H381">
            <v>10.17</v>
          </cell>
          <cell r="I381">
            <v>10.14</v>
          </cell>
        </row>
        <row r="382">
          <cell r="F382" t="str">
            <v>高浜市</v>
          </cell>
          <cell r="G382">
            <v>10.210000000000001</v>
          </cell>
          <cell r="H382">
            <v>10.17</v>
          </cell>
          <cell r="I382">
            <v>10.14</v>
          </cell>
        </row>
        <row r="383">
          <cell r="F383" t="str">
            <v>田原市</v>
          </cell>
          <cell r="G383">
            <v>10.210000000000001</v>
          </cell>
          <cell r="H383">
            <v>10.17</v>
          </cell>
          <cell r="I383">
            <v>10.14</v>
          </cell>
        </row>
        <row r="384">
          <cell r="F384" t="str">
            <v>大口町</v>
          </cell>
          <cell r="G384">
            <v>10.210000000000001</v>
          </cell>
          <cell r="H384">
            <v>10.17</v>
          </cell>
          <cell r="I384">
            <v>10.14</v>
          </cell>
        </row>
        <row r="385">
          <cell r="F385" t="str">
            <v>扶桑町</v>
          </cell>
          <cell r="G385">
            <v>10.210000000000001</v>
          </cell>
          <cell r="H385">
            <v>10.17</v>
          </cell>
          <cell r="I385">
            <v>10.14</v>
          </cell>
        </row>
        <row r="386">
          <cell r="F386" t="str">
            <v>阿久比町</v>
          </cell>
          <cell r="G386">
            <v>10.210000000000001</v>
          </cell>
          <cell r="H386">
            <v>10.17</v>
          </cell>
          <cell r="I386">
            <v>10.14</v>
          </cell>
        </row>
        <row r="387">
          <cell r="F387" t="str">
            <v>東浦町</v>
          </cell>
          <cell r="G387">
            <v>10.210000000000001</v>
          </cell>
          <cell r="H387">
            <v>10.17</v>
          </cell>
          <cell r="I387">
            <v>10.14</v>
          </cell>
        </row>
        <row r="388">
          <cell r="F388" t="str">
            <v>武豊町</v>
          </cell>
          <cell r="G388">
            <v>10.210000000000001</v>
          </cell>
          <cell r="H388">
            <v>10.17</v>
          </cell>
          <cell r="I388">
            <v>10.14</v>
          </cell>
        </row>
        <row r="389">
          <cell r="F389" t="str">
            <v>幸田町</v>
          </cell>
          <cell r="G389">
            <v>10.210000000000001</v>
          </cell>
          <cell r="H389">
            <v>10.17</v>
          </cell>
          <cell r="I389">
            <v>10.14</v>
          </cell>
        </row>
        <row r="390">
          <cell r="F390" t="str">
            <v>設楽町</v>
          </cell>
          <cell r="G390">
            <v>10.210000000000001</v>
          </cell>
          <cell r="H390">
            <v>10.17</v>
          </cell>
          <cell r="I390">
            <v>10.14</v>
          </cell>
        </row>
        <row r="391">
          <cell r="F391" t="str">
            <v>東栄町</v>
          </cell>
          <cell r="G391">
            <v>10.210000000000001</v>
          </cell>
          <cell r="H391">
            <v>10.17</v>
          </cell>
          <cell r="I391">
            <v>10.14</v>
          </cell>
        </row>
        <row r="392">
          <cell r="F392" t="str">
            <v>豊根村</v>
          </cell>
          <cell r="G392">
            <v>10.210000000000001</v>
          </cell>
          <cell r="H392">
            <v>10.17</v>
          </cell>
          <cell r="I392">
            <v>10.14</v>
          </cell>
        </row>
        <row r="393">
          <cell r="F393" t="str">
            <v>名張市</v>
          </cell>
          <cell r="G393">
            <v>10.210000000000001</v>
          </cell>
          <cell r="H393">
            <v>10.17</v>
          </cell>
          <cell r="I393">
            <v>10.14</v>
          </cell>
        </row>
        <row r="394">
          <cell r="F394" t="str">
            <v>いなべ市</v>
          </cell>
          <cell r="G394">
            <v>10.210000000000001</v>
          </cell>
          <cell r="H394">
            <v>10.17</v>
          </cell>
          <cell r="I394">
            <v>10.14</v>
          </cell>
        </row>
        <row r="395">
          <cell r="F395" t="str">
            <v>伊賀市</v>
          </cell>
          <cell r="G395">
            <v>10.210000000000001</v>
          </cell>
          <cell r="H395">
            <v>10.17</v>
          </cell>
          <cell r="I395">
            <v>10.14</v>
          </cell>
        </row>
        <row r="396">
          <cell r="F396" t="str">
            <v>木曽岬町</v>
          </cell>
          <cell r="G396">
            <v>10.210000000000001</v>
          </cell>
          <cell r="H396">
            <v>10.17</v>
          </cell>
          <cell r="I396">
            <v>10.14</v>
          </cell>
        </row>
        <row r="397">
          <cell r="F397" t="str">
            <v>東員町</v>
          </cell>
          <cell r="G397">
            <v>10.210000000000001</v>
          </cell>
          <cell r="H397">
            <v>10.17</v>
          </cell>
          <cell r="I397">
            <v>10.14</v>
          </cell>
        </row>
        <row r="398">
          <cell r="F398" t="str">
            <v>菰野町</v>
          </cell>
          <cell r="G398">
            <v>10.210000000000001</v>
          </cell>
          <cell r="H398">
            <v>10.17</v>
          </cell>
          <cell r="I398">
            <v>10.14</v>
          </cell>
        </row>
        <row r="399">
          <cell r="F399" t="str">
            <v>朝日町</v>
          </cell>
          <cell r="G399">
            <v>10.210000000000001</v>
          </cell>
          <cell r="H399">
            <v>10.17</v>
          </cell>
          <cell r="I399">
            <v>10.14</v>
          </cell>
        </row>
        <row r="400">
          <cell r="F400" t="str">
            <v>川越町</v>
          </cell>
          <cell r="G400">
            <v>10.210000000000001</v>
          </cell>
          <cell r="H400">
            <v>10.17</v>
          </cell>
          <cell r="I400">
            <v>10.14</v>
          </cell>
        </row>
        <row r="401">
          <cell r="F401" t="str">
            <v>長浜市</v>
          </cell>
          <cell r="G401">
            <v>10.210000000000001</v>
          </cell>
          <cell r="H401">
            <v>10.17</v>
          </cell>
          <cell r="I401">
            <v>10.14</v>
          </cell>
        </row>
        <row r="402">
          <cell r="F402" t="str">
            <v>近江八幡市</v>
          </cell>
          <cell r="G402">
            <v>10.210000000000001</v>
          </cell>
          <cell r="H402">
            <v>10.17</v>
          </cell>
          <cell r="I402">
            <v>10.14</v>
          </cell>
        </row>
        <row r="403">
          <cell r="F403" t="str">
            <v>野洲市</v>
          </cell>
          <cell r="G403">
            <v>10.210000000000001</v>
          </cell>
          <cell r="H403">
            <v>10.17</v>
          </cell>
          <cell r="I403">
            <v>10.14</v>
          </cell>
        </row>
        <row r="404">
          <cell r="F404" t="str">
            <v>湖南市</v>
          </cell>
          <cell r="G404">
            <v>10.210000000000001</v>
          </cell>
          <cell r="H404">
            <v>10.17</v>
          </cell>
          <cell r="I404">
            <v>10.14</v>
          </cell>
        </row>
        <row r="405">
          <cell r="F405" t="str">
            <v>高島市</v>
          </cell>
          <cell r="G405">
            <v>10.210000000000001</v>
          </cell>
          <cell r="H405">
            <v>10.17</v>
          </cell>
          <cell r="I405">
            <v>10.14</v>
          </cell>
        </row>
        <row r="406">
          <cell r="F406" t="str">
            <v>東近江市</v>
          </cell>
          <cell r="G406">
            <v>10.210000000000001</v>
          </cell>
          <cell r="H406">
            <v>10.17</v>
          </cell>
          <cell r="I406">
            <v>10.14</v>
          </cell>
        </row>
        <row r="407">
          <cell r="F407" t="str">
            <v>日野町</v>
          </cell>
          <cell r="G407">
            <v>10.210000000000001</v>
          </cell>
          <cell r="H407">
            <v>10.17</v>
          </cell>
          <cell r="I407">
            <v>10.14</v>
          </cell>
        </row>
        <row r="408">
          <cell r="F408" t="str">
            <v>竜王町</v>
          </cell>
          <cell r="G408">
            <v>10.210000000000001</v>
          </cell>
          <cell r="H408">
            <v>10.17</v>
          </cell>
          <cell r="I408">
            <v>10.14</v>
          </cell>
        </row>
        <row r="409">
          <cell r="F409" t="str">
            <v>久御山町</v>
          </cell>
          <cell r="G409">
            <v>10.210000000000001</v>
          </cell>
          <cell r="H409">
            <v>10.17</v>
          </cell>
          <cell r="I409">
            <v>10.14</v>
          </cell>
        </row>
        <row r="410">
          <cell r="F410" t="str">
            <v>姫路市</v>
          </cell>
          <cell r="G410">
            <v>10.210000000000001</v>
          </cell>
          <cell r="H410">
            <v>10.17</v>
          </cell>
          <cell r="I410">
            <v>10.14</v>
          </cell>
        </row>
        <row r="411">
          <cell r="F411" t="str">
            <v>加古川市</v>
          </cell>
          <cell r="G411">
            <v>10.210000000000001</v>
          </cell>
          <cell r="H411">
            <v>10.17</v>
          </cell>
          <cell r="I411">
            <v>10.14</v>
          </cell>
        </row>
        <row r="412">
          <cell r="F412" t="str">
            <v>三木市</v>
          </cell>
          <cell r="G412">
            <v>10.210000000000001</v>
          </cell>
          <cell r="H412">
            <v>10.17</v>
          </cell>
          <cell r="I412">
            <v>10.14</v>
          </cell>
        </row>
        <row r="413">
          <cell r="F413" t="str">
            <v>高砂市</v>
          </cell>
          <cell r="G413">
            <v>10.210000000000001</v>
          </cell>
          <cell r="H413">
            <v>10.17</v>
          </cell>
          <cell r="I413">
            <v>10.14</v>
          </cell>
        </row>
        <row r="414">
          <cell r="F414" t="str">
            <v>稲美町</v>
          </cell>
          <cell r="G414">
            <v>10.210000000000001</v>
          </cell>
          <cell r="H414">
            <v>10.17</v>
          </cell>
          <cell r="I414">
            <v>10.14</v>
          </cell>
        </row>
        <row r="415">
          <cell r="F415" t="str">
            <v>播磨町</v>
          </cell>
          <cell r="G415">
            <v>10.210000000000001</v>
          </cell>
          <cell r="H415">
            <v>10.17</v>
          </cell>
          <cell r="I415">
            <v>10.14</v>
          </cell>
        </row>
        <row r="416">
          <cell r="F416" t="str">
            <v>大和高田市</v>
          </cell>
          <cell r="G416">
            <v>10.210000000000001</v>
          </cell>
          <cell r="H416">
            <v>10.17</v>
          </cell>
          <cell r="I416">
            <v>10.14</v>
          </cell>
        </row>
        <row r="417">
          <cell r="F417" t="str">
            <v>天理市</v>
          </cell>
          <cell r="G417">
            <v>10.210000000000001</v>
          </cell>
          <cell r="H417">
            <v>10.17</v>
          </cell>
          <cell r="I417">
            <v>10.14</v>
          </cell>
        </row>
        <row r="418">
          <cell r="F418" t="str">
            <v>橿原市</v>
          </cell>
          <cell r="G418">
            <v>10.210000000000001</v>
          </cell>
          <cell r="H418">
            <v>10.17</v>
          </cell>
          <cell r="I418">
            <v>10.14</v>
          </cell>
        </row>
        <row r="419">
          <cell r="F419" t="str">
            <v>桜井市</v>
          </cell>
          <cell r="G419">
            <v>10.210000000000001</v>
          </cell>
          <cell r="H419">
            <v>10.17</v>
          </cell>
          <cell r="I419">
            <v>10.14</v>
          </cell>
        </row>
        <row r="420">
          <cell r="F420" t="str">
            <v>御所市</v>
          </cell>
          <cell r="G420">
            <v>10.210000000000001</v>
          </cell>
          <cell r="H420">
            <v>10.17</v>
          </cell>
          <cell r="I420">
            <v>10.14</v>
          </cell>
        </row>
        <row r="421">
          <cell r="F421" t="str">
            <v>香芝市</v>
          </cell>
          <cell r="G421">
            <v>10.210000000000001</v>
          </cell>
          <cell r="H421">
            <v>10.17</v>
          </cell>
          <cell r="I421">
            <v>10.14</v>
          </cell>
        </row>
        <row r="422">
          <cell r="F422" t="str">
            <v>葛城市</v>
          </cell>
          <cell r="G422">
            <v>10.210000000000001</v>
          </cell>
          <cell r="H422">
            <v>10.17</v>
          </cell>
          <cell r="I422">
            <v>10.14</v>
          </cell>
        </row>
        <row r="423">
          <cell r="F423" t="str">
            <v>宇陀市</v>
          </cell>
          <cell r="G423">
            <v>10.210000000000001</v>
          </cell>
          <cell r="H423">
            <v>10.17</v>
          </cell>
          <cell r="I423">
            <v>10.14</v>
          </cell>
        </row>
        <row r="424">
          <cell r="F424" t="str">
            <v>山添村</v>
          </cell>
          <cell r="G424">
            <v>10.210000000000001</v>
          </cell>
          <cell r="H424">
            <v>10.17</v>
          </cell>
          <cell r="I424">
            <v>10.14</v>
          </cell>
        </row>
        <row r="425">
          <cell r="F425" t="str">
            <v>平群町</v>
          </cell>
          <cell r="G425">
            <v>10.210000000000001</v>
          </cell>
          <cell r="H425">
            <v>10.17</v>
          </cell>
          <cell r="I425">
            <v>10.14</v>
          </cell>
        </row>
        <row r="426">
          <cell r="F426" t="str">
            <v>三郷町</v>
          </cell>
          <cell r="G426">
            <v>10.210000000000001</v>
          </cell>
          <cell r="H426">
            <v>10.17</v>
          </cell>
          <cell r="I426">
            <v>10.14</v>
          </cell>
        </row>
        <row r="427">
          <cell r="F427" t="str">
            <v>斑鳩町</v>
          </cell>
          <cell r="G427">
            <v>10.210000000000001</v>
          </cell>
          <cell r="H427">
            <v>10.17</v>
          </cell>
          <cell r="I427">
            <v>10.14</v>
          </cell>
        </row>
        <row r="428">
          <cell r="F428" t="str">
            <v>安堵町</v>
          </cell>
          <cell r="G428">
            <v>10.210000000000001</v>
          </cell>
          <cell r="H428">
            <v>10.17</v>
          </cell>
          <cell r="I428">
            <v>10.14</v>
          </cell>
        </row>
        <row r="429">
          <cell r="F429" t="str">
            <v>川西町</v>
          </cell>
          <cell r="G429">
            <v>10.210000000000001</v>
          </cell>
          <cell r="H429">
            <v>10.17</v>
          </cell>
          <cell r="I429">
            <v>10.14</v>
          </cell>
        </row>
        <row r="430">
          <cell r="F430" t="str">
            <v>三宅町</v>
          </cell>
          <cell r="G430">
            <v>10.210000000000001</v>
          </cell>
          <cell r="H430">
            <v>10.17</v>
          </cell>
          <cell r="I430">
            <v>10.14</v>
          </cell>
        </row>
        <row r="431">
          <cell r="F431" t="str">
            <v>田原本町</v>
          </cell>
          <cell r="G431">
            <v>10.210000000000001</v>
          </cell>
          <cell r="H431">
            <v>10.17</v>
          </cell>
          <cell r="I431">
            <v>10.14</v>
          </cell>
        </row>
        <row r="432">
          <cell r="F432" t="str">
            <v>曽爾村</v>
          </cell>
          <cell r="G432">
            <v>10.210000000000001</v>
          </cell>
          <cell r="H432">
            <v>10.17</v>
          </cell>
          <cell r="I432">
            <v>10.14</v>
          </cell>
        </row>
        <row r="433">
          <cell r="F433" t="str">
            <v>明日香村</v>
          </cell>
          <cell r="G433">
            <v>10.210000000000001</v>
          </cell>
          <cell r="H433">
            <v>10.17</v>
          </cell>
          <cell r="I433">
            <v>10.14</v>
          </cell>
        </row>
        <row r="434">
          <cell r="F434" t="str">
            <v>上牧町</v>
          </cell>
          <cell r="G434">
            <v>10.210000000000001</v>
          </cell>
          <cell r="H434">
            <v>10.17</v>
          </cell>
          <cell r="I434">
            <v>10.14</v>
          </cell>
        </row>
        <row r="435">
          <cell r="F435" t="str">
            <v>王寺町</v>
          </cell>
          <cell r="G435">
            <v>10.210000000000001</v>
          </cell>
          <cell r="H435">
            <v>10.17</v>
          </cell>
          <cell r="I435">
            <v>10.14</v>
          </cell>
        </row>
        <row r="436">
          <cell r="F436" t="str">
            <v>広陵町</v>
          </cell>
          <cell r="G436">
            <v>10.210000000000001</v>
          </cell>
          <cell r="H436">
            <v>10.17</v>
          </cell>
          <cell r="I436">
            <v>10.14</v>
          </cell>
        </row>
        <row r="437">
          <cell r="F437" t="str">
            <v>河合町</v>
          </cell>
          <cell r="G437">
            <v>10.210000000000001</v>
          </cell>
          <cell r="H437">
            <v>10.17</v>
          </cell>
          <cell r="I437">
            <v>10.14</v>
          </cell>
        </row>
        <row r="438">
          <cell r="F438" t="str">
            <v>岡山市</v>
          </cell>
          <cell r="G438">
            <v>10.210000000000001</v>
          </cell>
          <cell r="H438">
            <v>10.17</v>
          </cell>
          <cell r="I438">
            <v>10.14</v>
          </cell>
        </row>
        <row r="439">
          <cell r="F439" t="str">
            <v>東広島市</v>
          </cell>
          <cell r="G439">
            <v>10.210000000000001</v>
          </cell>
          <cell r="H439">
            <v>10.17</v>
          </cell>
          <cell r="I439">
            <v>10.14</v>
          </cell>
        </row>
        <row r="440">
          <cell r="F440" t="str">
            <v>廿日市市</v>
          </cell>
          <cell r="G440">
            <v>10.210000000000001</v>
          </cell>
          <cell r="H440">
            <v>10.17</v>
          </cell>
          <cell r="I440">
            <v>10.14</v>
          </cell>
        </row>
        <row r="441">
          <cell r="F441" t="str">
            <v>海田町</v>
          </cell>
          <cell r="G441">
            <v>10.210000000000001</v>
          </cell>
          <cell r="H441">
            <v>10.17</v>
          </cell>
          <cell r="I441">
            <v>10.14</v>
          </cell>
        </row>
        <row r="442">
          <cell r="F442" t="str">
            <v>熊野町</v>
          </cell>
          <cell r="G442">
            <v>10.210000000000001</v>
          </cell>
          <cell r="H442">
            <v>10.17</v>
          </cell>
          <cell r="I442">
            <v>10.14</v>
          </cell>
        </row>
        <row r="443">
          <cell r="F443" t="str">
            <v>坂町</v>
          </cell>
          <cell r="G443">
            <v>10.210000000000001</v>
          </cell>
          <cell r="H443">
            <v>10.17</v>
          </cell>
          <cell r="I443">
            <v>10.14</v>
          </cell>
        </row>
        <row r="444">
          <cell r="F444" t="str">
            <v>周南市</v>
          </cell>
          <cell r="G444">
            <v>10.210000000000001</v>
          </cell>
          <cell r="H444">
            <v>10.17</v>
          </cell>
          <cell r="I444">
            <v>10.14</v>
          </cell>
        </row>
        <row r="445">
          <cell r="F445" t="str">
            <v>徳島市</v>
          </cell>
          <cell r="G445">
            <v>10.210000000000001</v>
          </cell>
          <cell r="H445">
            <v>10.17</v>
          </cell>
          <cell r="I445">
            <v>10.14</v>
          </cell>
        </row>
        <row r="446">
          <cell r="F446" t="str">
            <v>高松市</v>
          </cell>
          <cell r="G446">
            <v>10.210000000000001</v>
          </cell>
          <cell r="H446">
            <v>10.17</v>
          </cell>
          <cell r="I446">
            <v>10.14</v>
          </cell>
        </row>
        <row r="447">
          <cell r="F447" t="str">
            <v>北九州市</v>
          </cell>
          <cell r="G447">
            <v>10.210000000000001</v>
          </cell>
          <cell r="H447">
            <v>10.17</v>
          </cell>
          <cell r="I447">
            <v>10.14</v>
          </cell>
        </row>
        <row r="448">
          <cell r="F448" t="str">
            <v>飯塚市</v>
          </cell>
          <cell r="G448">
            <v>10.210000000000001</v>
          </cell>
          <cell r="H448">
            <v>10.17</v>
          </cell>
          <cell r="I448">
            <v>10.14</v>
          </cell>
        </row>
        <row r="449">
          <cell r="F449" t="str">
            <v>筑紫野市</v>
          </cell>
          <cell r="G449">
            <v>10.210000000000001</v>
          </cell>
          <cell r="H449">
            <v>10.17</v>
          </cell>
          <cell r="I449">
            <v>10.14</v>
          </cell>
        </row>
        <row r="450">
          <cell r="F450" t="str">
            <v>古賀市</v>
          </cell>
          <cell r="G450">
            <v>10.210000000000001</v>
          </cell>
          <cell r="H450">
            <v>10.17</v>
          </cell>
          <cell r="I450">
            <v>10.14</v>
          </cell>
        </row>
        <row r="451">
          <cell r="F451" t="str">
            <v>長崎市</v>
          </cell>
          <cell r="G451">
            <v>10.210000000000001</v>
          </cell>
          <cell r="H451">
            <v>10.17</v>
          </cell>
          <cell r="I451">
            <v>10.14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 customWidth="1"/>
    <col min="2" max="17" width="2.125" style="2" customWidth="1"/>
    <col min="18" max="18" width="2.5" style="2" customWidth="1"/>
    <col min="19" max="23" width="2.125" style="2" customWidth="1"/>
    <col min="24" max="24" width="2.25" style="2" customWidth="1"/>
    <col min="25" max="29" width="2.125" style="2" customWidth="1"/>
    <col min="30" max="30" width="2.625" style="2" customWidth="1"/>
    <col min="31" max="37" width="2.125" style="2" customWidth="1"/>
    <col min="38" max="38" width="2.625" style="2" customWidth="1"/>
    <col min="39" max="39" width="4.875" style="5" customWidth="1"/>
    <col min="40" max="40" width="3.125" style="2" customWidth="1"/>
    <col min="41" max="41" width="2.5" style="2" customWidth="1"/>
    <col min="42" max="55" width="2.875" style="6" customWidth="1"/>
    <col min="56" max="56" width="3.375" style="6" customWidth="1"/>
    <col min="57" max="57" width="2" style="6" customWidth="1"/>
    <col min="58" max="65" width="2.875" style="6" customWidth="1"/>
    <col min="66" max="84" width="2.125" style="2" customWidth="1"/>
    <col min="85" max="96" width="3.125" style="2" customWidth="1"/>
    <col min="97" max="16384" width="9" style="2"/>
  </cols>
  <sheetData>
    <row r="1" spans="2:65" ht="18" customHeight="1">
      <c r="B1" s="1" t="s">
        <v>0</v>
      </c>
      <c r="Q1" s="1"/>
      <c r="R1" s="1"/>
      <c r="S1" s="1"/>
      <c r="T1" s="1"/>
      <c r="AA1" s="3" t="s">
        <v>1</v>
      </c>
      <c r="AB1" s="3"/>
      <c r="AC1" s="3"/>
      <c r="AD1" s="4" t="str">
        <f>IF(G5="","",G5)</f>
        <v/>
      </c>
      <c r="AE1" s="4"/>
      <c r="AF1" s="4"/>
      <c r="AG1" s="4"/>
      <c r="AH1" s="4"/>
      <c r="AI1" s="4"/>
      <c r="AJ1" s="4"/>
      <c r="AK1" s="4"/>
    </row>
    <row r="2" spans="2:65" ht="23.25" customHeight="1">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2:65" s="1" customFormat="1" ht="22.5" customHeight="1">
      <c r="B3" s="1"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M3" s="9"/>
      <c r="AP3" s="10"/>
      <c r="AQ3" s="10"/>
      <c r="AR3" s="10"/>
      <c r="AS3" s="10"/>
      <c r="AT3" s="10"/>
      <c r="AU3" s="10"/>
      <c r="AV3" s="10"/>
      <c r="AW3" s="10"/>
      <c r="AX3" s="10"/>
      <c r="AY3" s="10"/>
      <c r="AZ3" s="10"/>
      <c r="BA3" s="10"/>
      <c r="BB3" s="10"/>
      <c r="BC3" s="10"/>
      <c r="BD3" s="10"/>
      <c r="BE3" s="10"/>
      <c r="BF3" s="10"/>
      <c r="BG3" s="10"/>
      <c r="BH3" s="10"/>
      <c r="BI3" s="10"/>
      <c r="BJ3" s="10"/>
      <c r="BK3" s="10"/>
      <c r="BL3" s="10"/>
      <c r="BM3" s="10"/>
    </row>
    <row r="4" spans="2:65" s="14" customFormat="1" ht="23.25" customHeight="1">
      <c r="B4" s="11" t="s">
        <v>4</v>
      </c>
      <c r="C4" s="11"/>
      <c r="D4" s="11"/>
      <c r="E4" s="11"/>
      <c r="F4" s="11"/>
      <c r="G4" s="11" t="s">
        <v>5</v>
      </c>
      <c r="H4" s="11"/>
      <c r="I4" s="11"/>
      <c r="J4" s="11"/>
      <c r="K4" s="11"/>
      <c r="L4" s="11"/>
      <c r="M4" s="11"/>
      <c r="N4" s="12" t="s">
        <v>6</v>
      </c>
      <c r="O4" s="12"/>
      <c r="P4" s="12"/>
      <c r="Q4" s="12"/>
      <c r="R4" s="12"/>
      <c r="S4" s="12"/>
      <c r="T4" s="13" t="s">
        <v>7</v>
      </c>
      <c r="U4" s="13"/>
      <c r="V4" s="13"/>
      <c r="W4" s="12" t="s">
        <v>8</v>
      </c>
      <c r="X4" s="12"/>
      <c r="Y4" s="12"/>
      <c r="Z4" s="12"/>
      <c r="AA4" s="12"/>
      <c r="AB4" s="12"/>
      <c r="AC4" s="12" t="s">
        <v>9</v>
      </c>
      <c r="AD4" s="12"/>
      <c r="AE4" s="12"/>
      <c r="AF4" s="12"/>
      <c r="AG4" s="12"/>
      <c r="AH4" s="12"/>
      <c r="AI4" s="12"/>
      <c r="AJ4" s="12"/>
      <c r="AK4" s="12"/>
      <c r="AM4" s="15"/>
      <c r="AP4" s="16"/>
      <c r="AQ4" s="16"/>
      <c r="AR4" s="16"/>
      <c r="AS4" s="16"/>
      <c r="AT4" s="16"/>
      <c r="AU4" s="16"/>
      <c r="AV4" s="16"/>
      <c r="AW4" s="16"/>
      <c r="AX4" s="16"/>
      <c r="AY4" s="16"/>
      <c r="AZ4" s="16"/>
      <c r="BA4" s="16"/>
      <c r="BB4" s="16"/>
      <c r="BC4" s="16"/>
      <c r="BD4" s="16"/>
      <c r="BE4" s="16"/>
      <c r="BF4" s="16"/>
      <c r="BG4" s="16"/>
      <c r="BH4" s="16"/>
      <c r="BI4" s="16"/>
      <c r="BJ4" s="16"/>
      <c r="BK4" s="16"/>
      <c r="BL4" s="16"/>
      <c r="BM4" s="16"/>
    </row>
    <row r="5" spans="2:65" ht="24.95" customHeight="1">
      <c r="B5" s="17"/>
      <c r="C5" s="17"/>
      <c r="D5" s="17"/>
      <c r="E5" s="17"/>
      <c r="F5" s="17"/>
      <c r="G5" s="18"/>
      <c r="H5" s="18"/>
      <c r="I5" s="18"/>
      <c r="J5" s="18"/>
      <c r="K5" s="18"/>
      <c r="L5" s="18"/>
      <c r="M5" s="18"/>
      <c r="N5" s="19"/>
      <c r="O5" s="19"/>
      <c r="P5" s="19"/>
      <c r="Q5" s="19"/>
      <c r="R5" s="19"/>
      <c r="S5" s="19"/>
      <c r="T5" s="20" t="str">
        <f>IF(AC5="","",IFERROR(INDEX([1]【参考】数式用2!$G$3:$I$451,MATCH(Q5,[1]【参考】数式用2!$F$3:$F$451,0),MATCH(VLOOKUP(AC5,[1]【参考】数式用2!$J$2:$K$26,2,FALSE),[1]【参考】数式用2!$G$2:$I$2,0)),10))</f>
        <v/>
      </c>
      <c r="U5" s="21"/>
      <c r="V5" s="21"/>
      <c r="W5" s="22"/>
      <c r="X5" s="22"/>
      <c r="Y5" s="22"/>
      <c r="Z5" s="22"/>
      <c r="AA5" s="22"/>
      <c r="AB5" s="22"/>
      <c r="AC5" s="23"/>
      <c r="AD5" s="23"/>
      <c r="AE5" s="23"/>
      <c r="AF5" s="23"/>
      <c r="AG5" s="23"/>
      <c r="AH5" s="23"/>
      <c r="AI5" s="23"/>
      <c r="AJ5" s="23"/>
      <c r="AK5" s="23"/>
    </row>
    <row r="6" spans="2:65" ht="9.75" customHeight="1">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1"/>
    </row>
    <row r="7" spans="2:65" s="14" customFormat="1" ht="23.25" customHeight="1" thickBot="1">
      <c r="B7" s="25" t="s">
        <v>10</v>
      </c>
      <c r="C7" s="26"/>
      <c r="D7" s="26"/>
      <c r="E7" s="26"/>
      <c r="F7" s="27"/>
      <c r="G7" s="25"/>
      <c r="H7" s="26"/>
      <c r="I7" s="28" t="s">
        <v>11</v>
      </c>
      <c r="J7" s="28"/>
      <c r="K7" s="28"/>
      <c r="L7" s="28"/>
      <c r="M7" s="28"/>
      <c r="N7" s="28"/>
      <c r="O7" s="28"/>
      <c r="P7" s="28"/>
      <c r="Q7" s="28"/>
      <c r="R7" s="28"/>
      <c r="S7" s="28"/>
      <c r="T7" s="28"/>
      <c r="U7" s="28"/>
      <c r="V7" s="28"/>
      <c r="W7" s="28"/>
      <c r="X7" s="29"/>
      <c r="Y7" s="30" t="str">
        <f>IF(OR(H97=4,H97=5),"R6.6以降の新加算の
区分（どちらか選択）","R"&amp;F97&amp;"."&amp;H97&amp;"以降の新加算の
区分（どちらか選択）")</f>
        <v>R6.6以降の新加算の
区分（どちらか選択）</v>
      </c>
      <c r="Z7" s="30"/>
      <c r="AA7" s="30"/>
      <c r="AB7" s="30"/>
      <c r="AC7" s="30"/>
      <c r="AD7" s="30"/>
      <c r="AE7" s="30"/>
      <c r="AF7" s="30"/>
      <c r="AG7" s="2"/>
      <c r="AK7" s="31"/>
      <c r="AM7" s="15"/>
      <c r="AP7" s="16"/>
      <c r="AQ7" s="16"/>
      <c r="AR7" s="16"/>
      <c r="AS7" s="16"/>
      <c r="AT7" s="16"/>
      <c r="AU7" s="16"/>
      <c r="AV7" s="16"/>
      <c r="AW7" s="16"/>
      <c r="AX7" s="16"/>
      <c r="AY7" s="16"/>
      <c r="AZ7" s="16"/>
      <c r="BA7" s="16"/>
      <c r="BB7" s="16"/>
      <c r="BC7" s="16"/>
      <c r="BD7" s="16"/>
      <c r="BE7" s="16"/>
      <c r="BF7" s="16"/>
      <c r="BG7" s="16"/>
      <c r="BH7" s="16"/>
      <c r="BI7" s="16"/>
      <c r="BJ7" s="16"/>
      <c r="BK7" s="16"/>
      <c r="BL7" s="16"/>
      <c r="BM7" s="16"/>
    </row>
    <row r="8" spans="2:65" ht="15" customHeight="1">
      <c r="B8" s="32"/>
      <c r="C8" s="33"/>
      <c r="D8" s="33"/>
      <c r="E8" s="33"/>
      <c r="F8" s="34"/>
      <c r="G8" s="35" t="s">
        <v>12</v>
      </c>
      <c r="H8" s="36"/>
      <c r="I8" s="37" t="str">
        <f>IFERROR(IF(OR(H97=4,H97=5),IF(AM8=1,"処遇加算Ⅰ",IF(AM8=2,"処遇加算Ⅱ","")),""),"")</f>
        <v/>
      </c>
      <c r="J8" s="38"/>
      <c r="K8" s="38"/>
      <c r="L8" s="39"/>
      <c r="M8" s="37" t="str">
        <f>IFERROR(IF(OR(H97=4,H97=5),IF(AM8=1,"特定加算なし",IF(AM8=2,"特定加算なし","")),""),"")</f>
        <v/>
      </c>
      <c r="N8" s="38"/>
      <c r="O8" s="38"/>
      <c r="P8" s="39"/>
      <c r="Q8" s="37" t="str">
        <f>IFERROR(IF(OR(H97=4,H97=5),IF(AM8=1,"ベア加算",IF(AM8=2,"ベア加算","")),""),"")</f>
        <v/>
      </c>
      <c r="R8" s="38"/>
      <c r="S8" s="38"/>
      <c r="T8" s="39"/>
      <c r="U8" s="40" t="s">
        <v>13</v>
      </c>
      <c r="V8" s="40"/>
      <c r="W8" s="40"/>
      <c r="X8" s="41"/>
      <c r="Y8" s="42"/>
      <c r="Z8" s="43" t="s">
        <v>14</v>
      </c>
      <c r="AA8" s="44"/>
      <c r="AB8" s="45"/>
      <c r="AC8" s="46"/>
      <c r="AD8" s="47" t="s">
        <v>15</v>
      </c>
      <c r="AE8" s="47"/>
      <c r="AF8" s="48"/>
      <c r="AM8" s="49">
        <v>0</v>
      </c>
      <c r="AN8" s="50" t="s">
        <v>16</v>
      </c>
      <c r="AO8" s="51"/>
      <c r="AP8" s="51"/>
      <c r="AQ8" s="51"/>
      <c r="AR8" s="51"/>
      <c r="AS8" s="51"/>
      <c r="AT8" s="51"/>
      <c r="AU8" s="51"/>
      <c r="AV8" s="51"/>
      <c r="AW8" s="51"/>
      <c r="AX8" s="51"/>
      <c r="AY8" s="51"/>
      <c r="AZ8" s="51"/>
      <c r="BA8" s="51"/>
      <c r="BB8" s="51"/>
      <c r="BC8" s="51"/>
      <c r="BD8" s="51"/>
      <c r="BE8" s="51"/>
      <c r="BF8" s="51"/>
      <c r="BG8" s="51"/>
      <c r="BH8" s="51"/>
      <c r="BI8" s="51"/>
      <c r="BJ8" s="51"/>
      <c r="BK8" s="52"/>
    </row>
    <row r="9" spans="2:65" ht="14.25" customHeight="1" thickBot="1">
      <c r="B9" s="53"/>
      <c r="C9" s="54"/>
      <c r="D9" s="54"/>
      <c r="E9" s="54"/>
      <c r="F9" s="55"/>
      <c r="G9" s="56" t="s">
        <v>17</v>
      </c>
      <c r="H9" s="57"/>
      <c r="I9" s="58" t="str">
        <f>IFERROR(VLOOKUP(AC5,[1]【参考】数式用!$A$5:$N$27,MATCH(I8,[1]【参考】数式用!$B$4:$J$4,0)+1,FALSE),"")</f>
        <v/>
      </c>
      <c r="J9" s="59"/>
      <c r="K9" s="59"/>
      <c r="L9" s="60"/>
      <c r="M9" s="58" t="str">
        <f>IFERROR(VLOOKUP(AC5,[1]【参考】数式用!$A$5:$N$27,MATCH(M8,[1]【参考】数式用!$B$4:$J$4,0)+1,FALSE),"")</f>
        <v/>
      </c>
      <c r="N9" s="59"/>
      <c r="O9" s="59"/>
      <c r="P9" s="60"/>
      <c r="Q9" s="58" t="str">
        <f>IFERROR(VLOOKUP(AC5,[1]【参考】数式用!$A$5:$N$27,MATCH(Q8,[1]【参考】数式用!$B$4:$J$4,0)+1,FALSE),"")</f>
        <v/>
      </c>
      <c r="R9" s="59"/>
      <c r="S9" s="59"/>
      <c r="T9" s="60"/>
      <c r="U9" s="59">
        <f>SUM(I9,M9,Q9)</f>
        <v>0</v>
      </c>
      <c r="V9" s="59"/>
      <c r="W9" s="59"/>
      <c r="X9" s="61"/>
      <c r="Y9" s="62" t="str">
        <f>IFERROR(IF(AM8=1,VLOOKUP(AC5,[1]【参考】数式用!$A$5:$N$27,13,FALSE),""),"")</f>
        <v/>
      </c>
      <c r="Z9" s="63"/>
      <c r="AA9" s="63"/>
      <c r="AB9" s="63"/>
      <c r="AC9" s="63" t="str">
        <f>IFERROR(IF(AM8=2,VLOOKUP(AC5,[1]【参考】数式用!$A$5:$N$27,14,FALSE),""),"")</f>
        <v/>
      </c>
      <c r="AD9" s="63"/>
      <c r="AE9" s="63"/>
      <c r="AF9" s="64"/>
      <c r="AM9" s="65"/>
      <c r="AN9" s="66"/>
      <c r="AO9" s="67"/>
      <c r="AP9" s="67"/>
      <c r="AQ9" s="67"/>
      <c r="AR9" s="67"/>
      <c r="AS9" s="67"/>
      <c r="AT9" s="67"/>
      <c r="AU9" s="67"/>
      <c r="AV9" s="67"/>
      <c r="AW9" s="67"/>
      <c r="AX9" s="67"/>
      <c r="AY9" s="67"/>
      <c r="AZ9" s="67"/>
      <c r="BA9" s="67"/>
      <c r="BB9" s="67"/>
      <c r="BC9" s="67"/>
      <c r="BD9" s="67"/>
      <c r="BE9" s="67"/>
      <c r="BF9" s="67"/>
      <c r="BG9" s="67"/>
      <c r="BH9" s="67"/>
      <c r="BI9" s="67"/>
      <c r="BJ9" s="67"/>
      <c r="BK9" s="68"/>
    </row>
    <row r="10" spans="2:65" ht="12" customHeight="1" thickBot="1">
      <c r="B10" s="69" t="s">
        <v>18</v>
      </c>
      <c r="C10" s="69"/>
      <c r="D10" s="69"/>
      <c r="E10" s="69"/>
      <c r="F10" s="69"/>
      <c r="G10" s="69"/>
      <c r="H10" s="69"/>
      <c r="I10" s="69"/>
      <c r="J10" s="69"/>
      <c r="K10" s="69"/>
      <c r="L10" s="69"/>
      <c r="M10" s="69"/>
      <c r="N10" s="24"/>
      <c r="O10" s="24"/>
      <c r="P10" s="24"/>
      <c r="Q10" s="24"/>
      <c r="R10" s="24"/>
      <c r="S10" s="24"/>
      <c r="T10" s="24"/>
      <c r="U10" s="24"/>
      <c r="V10" s="24"/>
      <c r="W10" s="24"/>
      <c r="X10" s="24"/>
      <c r="Y10" s="24"/>
      <c r="Z10" s="24"/>
      <c r="AA10" s="24"/>
      <c r="AB10" s="24"/>
      <c r="AC10" s="24"/>
      <c r="AM10" s="9"/>
      <c r="AN10" s="70"/>
      <c r="AO10" s="71"/>
      <c r="AP10" s="71"/>
      <c r="AQ10" s="71"/>
      <c r="AR10" s="71"/>
      <c r="AS10" s="71"/>
      <c r="AT10" s="71"/>
      <c r="AU10" s="71"/>
      <c r="AV10" s="71"/>
      <c r="AW10" s="71"/>
      <c r="AX10" s="71"/>
      <c r="AY10" s="71"/>
      <c r="AZ10" s="71"/>
      <c r="BA10" s="71"/>
      <c r="BB10" s="71"/>
      <c r="BC10" s="71"/>
      <c r="BD10" s="71"/>
      <c r="BE10" s="71"/>
      <c r="BF10" s="71"/>
      <c r="BG10" s="71"/>
      <c r="BH10" s="71"/>
      <c r="BI10" s="71"/>
      <c r="BJ10" s="71"/>
      <c r="BK10" s="72"/>
    </row>
    <row r="11" spans="2:65" ht="9" customHeight="1">
      <c r="B11" s="73"/>
      <c r="C11" s="73"/>
      <c r="D11" s="73"/>
      <c r="E11" s="73"/>
      <c r="F11" s="73"/>
      <c r="G11" s="73"/>
      <c r="H11" s="73"/>
      <c r="I11" s="73"/>
      <c r="J11" s="73"/>
      <c r="K11" s="73"/>
      <c r="L11" s="73"/>
      <c r="M11" s="73"/>
      <c r="N11" s="24"/>
      <c r="O11" s="24"/>
      <c r="P11" s="24"/>
      <c r="Q11" s="24"/>
      <c r="R11" s="24"/>
      <c r="S11" s="24"/>
      <c r="T11" s="24"/>
      <c r="U11" s="24"/>
      <c r="V11" s="24"/>
      <c r="W11" s="24"/>
      <c r="X11" s="24"/>
      <c r="Y11" s="24"/>
      <c r="Z11" s="24"/>
      <c r="AA11" s="24"/>
      <c r="AB11" s="24"/>
      <c r="AC11" s="24"/>
      <c r="AM11" s="9"/>
    </row>
    <row r="12" spans="2:65" s="1" customFormat="1" ht="6.95" customHeight="1">
      <c r="B12" s="74" t="s">
        <v>19</v>
      </c>
      <c r="C12" s="75"/>
      <c r="D12" s="75"/>
      <c r="E12" s="75"/>
      <c r="F12" s="75"/>
      <c r="G12" s="75"/>
      <c r="H12" s="75"/>
      <c r="I12" s="75"/>
      <c r="J12" s="75"/>
      <c r="K12" s="75"/>
      <c r="L12" s="75"/>
      <c r="M12" s="76"/>
      <c r="N12" s="77" t="str">
        <f>IFERROR(IF(AM8&lt;&gt;0,T104+Y104,"先に新加算の区分を選択"),"")</f>
        <v>先に新加算の区分を選択</v>
      </c>
      <c r="O12" s="78"/>
      <c r="P12" s="78"/>
      <c r="Q12" s="78"/>
      <c r="R12" s="79"/>
      <c r="S12" s="80" t="s">
        <v>20</v>
      </c>
      <c r="T12" s="81" t="s">
        <v>21</v>
      </c>
      <c r="U12" s="82" t="s">
        <v>22</v>
      </c>
      <c r="V12" s="8"/>
      <c r="W12" s="8"/>
      <c r="X12" s="8"/>
      <c r="Y12" s="8"/>
      <c r="Z12" s="8"/>
      <c r="AA12" s="8"/>
      <c r="AB12" s="8"/>
      <c r="AC12" s="8"/>
      <c r="AD12" s="8"/>
      <c r="AE12" s="8"/>
      <c r="AM12" s="9"/>
      <c r="BL12" s="10"/>
      <c r="BM12" s="10"/>
    </row>
    <row r="13" spans="2:65" s="1" customFormat="1" ht="6.95" customHeight="1" thickBot="1">
      <c r="B13" s="83"/>
      <c r="C13" s="84"/>
      <c r="D13" s="84"/>
      <c r="E13" s="84"/>
      <c r="F13" s="84"/>
      <c r="G13" s="84"/>
      <c r="H13" s="84"/>
      <c r="I13" s="84"/>
      <c r="J13" s="84"/>
      <c r="K13" s="84"/>
      <c r="L13" s="84"/>
      <c r="M13" s="85"/>
      <c r="N13" s="86"/>
      <c r="O13" s="87"/>
      <c r="P13" s="87"/>
      <c r="Q13" s="87"/>
      <c r="R13" s="88"/>
      <c r="S13" s="89"/>
      <c r="T13" s="81"/>
      <c r="U13" s="82"/>
      <c r="V13" s="8"/>
      <c r="W13" s="8"/>
      <c r="X13" s="8"/>
      <c r="Y13" s="8"/>
      <c r="Z13" s="8"/>
      <c r="AA13" s="8"/>
      <c r="AB13" s="8"/>
      <c r="AC13" s="8"/>
      <c r="AD13" s="8"/>
      <c r="AE13" s="8"/>
      <c r="AM13" s="9"/>
      <c r="BL13" s="10"/>
      <c r="BM13" s="10"/>
    </row>
    <row r="14" spans="2:65" s="1" customFormat="1" ht="6.95" customHeight="1">
      <c r="B14" s="90"/>
      <c r="C14" s="91"/>
      <c r="D14" s="91"/>
      <c r="E14" s="91"/>
      <c r="F14" s="91"/>
      <c r="G14" s="91"/>
      <c r="H14" s="91"/>
      <c r="I14" s="91"/>
      <c r="J14" s="91"/>
      <c r="K14" s="91"/>
      <c r="L14" s="91"/>
      <c r="M14" s="92"/>
      <c r="N14" s="93"/>
      <c r="O14" s="94"/>
      <c r="P14" s="94"/>
      <c r="Q14" s="94"/>
      <c r="R14" s="95"/>
      <c r="S14" s="96"/>
      <c r="T14" s="81"/>
      <c r="U14" s="82"/>
      <c r="V14" s="8"/>
      <c r="W14" s="97" t="s">
        <v>23</v>
      </c>
      <c r="X14" s="97"/>
      <c r="Y14" s="97"/>
      <c r="Z14" s="97"/>
      <c r="AA14" s="97"/>
      <c r="AB14" s="97"/>
      <c r="AC14" s="97"/>
      <c r="AD14" s="9"/>
      <c r="AE14" s="8"/>
      <c r="AF14" s="8"/>
      <c r="AG14" s="8"/>
      <c r="AH14" s="8"/>
      <c r="AI14" s="8"/>
      <c r="AJ14" s="8"/>
      <c r="AK14" s="98" t="str">
        <f>IFERROR(IF(N15="","",IF(N15&gt;=N12,"○","×")),"")</f>
        <v/>
      </c>
      <c r="AM14" s="9"/>
      <c r="AN14" s="50" t="s">
        <v>24</v>
      </c>
      <c r="AO14" s="51"/>
      <c r="AP14" s="51"/>
      <c r="AQ14" s="51"/>
      <c r="AR14" s="51"/>
      <c r="AS14" s="51"/>
      <c r="AT14" s="51"/>
      <c r="AU14" s="51"/>
      <c r="AV14" s="51"/>
      <c r="AW14" s="51"/>
      <c r="AX14" s="51"/>
      <c r="AY14" s="51"/>
      <c r="AZ14" s="51"/>
      <c r="BA14" s="51"/>
      <c r="BB14" s="51"/>
      <c r="BC14" s="51"/>
      <c r="BD14" s="51"/>
      <c r="BE14" s="51"/>
      <c r="BF14" s="51"/>
      <c r="BG14" s="51"/>
      <c r="BH14" s="51"/>
      <c r="BI14" s="51"/>
      <c r="BJ14" s="51"/>
      <c r="BK14" s="52"/>
      <c r="BL14" s="10"/>
      <c r="BM14" s="10"/>
    </row>
    <row r="15" spans="2:65" s="1" customFormat="1" ht="6.95" customHeight="1" thickBot="1">
      <c r="B15" s="74" t="s">
        <v>25</v>
      </c>
      <c r="C15" s="75"/>
      <c r="D15" s="75"/>
      <c r="E15" s="75"/>
      <c r="F15" s="75"/>
      <c r="G15" s="75"/>
      <c r="H15" s="75"/>
      <c r="I15" s="75"/>
      <c r="J15" s="75"/>
      <c r="K15" s="75"/>
      <c r="L15" s="75"/>
      <c r="M15" s="76"/>
      <c r="N15" s="99"/>
      <c r="O15" s="100"/>
      <c r="P15" s="100"/>
      <c r="Q15" s="100"/>
      <c r="R15" s="101"/>
      <c r="S15" s="80" t="s">
        <v>20</v>
      </c>
      <c r="T15" s="81" t="s">
        <v>26</v>
      </c>
      <c r="U15" s="82" t="s">
        <v>27</v>
      </c>
      <c r="V15" s="8"/>
      <c r="W15" s="97"/>
      <c r="X15" s="97"/>
      <c r="Y15" s="97"/>
      <c r="Z15" s="97"/>
      <c r="AA15" s="97"/>
      <c r="AB15" s="97"/>
      <c r="AC15" s="97"/>
      <c r="AD15" s="9"/>
      <c r="AE15" s="8"/>
      <c r="AF15" s="8"/>
      <c r="AG15" s="8"/>
      <c r="AH15" s="8"/>
      <c r="AI15" s="8"/>
      <c r="AJ15" s="8"/>
      <c r="AK15" s="102"/>
      <c r="AM15" s="9"/>
      <c r="AN15" s="70"/>
      <c r="AO15" s="71"/>
      <c r="AP15" s="71"/>
      <c r="AQ15" s="71"/>
      <c r="AR15" s="71"/>
      <c r="AS15" s="71"/>
      <c r="AT15" s="71"/>
      <c r="AU15" s="71"/>
      <c r="AV15" s="71"/>
      <c r="AW15" s="71"/>
      <c r="AX15" s="71"/>
      <c r="AY15" s="71"/>
      <c r="AZ15" s="71"/>
      <c r="BA15" s="71"/>
      <c r="BB15" s="71"/>
      <c r="BC15" s="71"/>
      <c r="BD15" s="71"/>
      <c r="BE15" s="71"/>
      <c r="BF15" s="71"/>
      <c r="BG15" s="71"/>
      <c r="BH15" s="71"/>
      <c r="BI15" s="71"/>
      <c r="BJ15" s="71"/>
      <c r="BK15" s="72"/>
      <c r="BL15" s="10"/>
      <c r="BM15" s="10"/>
    </row>
    <row r="16" spans="2:65" s="1" customFormat="1" ht="6.95" customHeight="1">
      <c r="B16" s="83"/>
      <c r="C16" s="84"/>
      <c r="D16" s="84"/>
      <c r="E16" s="84"/>
      <c r="F16" s="84"/>
      <c r="G16" s="84"/>
      <c r="H16" s="84"/>
      <c r="I16" s="84"/>
      <c r="J16" s="84"/>
      <c r="K16" s="84"/>
      <c r="L16" s="84"/>
      <c r="M16" s="85"/>
      <c r="N16" s="103"/>
      <c r="O16" s="104"/>
      <c r="P16" s="104"/>
      <c r="Q16" s="104"/>
      <c r="R16" s="105"/>
      <c r="S16" s="89"/>
      <c r="T16" s="81"/>
      <c r="U16" s="82"/>
      <c r="V16" s="8"/>
      <c r="W16" s="106"/>
      <c r="X16" s="106"/>
      <c r="Y16" s="106"/>
      <c r="Z16" s="106"/>
      <c r="AA16" s="106"/>
      <c r="AB16" s="106"/>
      <c r="AC16" s="106"/>
      <c r="AD16" s="106"/>
      <c r="AE16" s="8"/>
      <c r="AF16" s="8"/>
      <c r="AG16" s="8"/>
      <c r="AH16" s="8"/>
      <c r="AI16" s="8"/>
      <c r="AJ16" s="8"/>
      <c r="AK16" s="8"/>
      <c r="AL16" s="8"/>
      <c r="AM16" s="9"/>
      <c r="BL16" s="10"/>
      <c r="BM16" s="10"/>
    </row>
    <row r="17" spans="2:65" s="1" customFormat="1" ht="6.95" customHeight="1" thickBot="1">
      <c r="B17" s="90"/>
      <c r="C17" s="91"/>
      <c r="D17" s="91"/>
      <c r="E17" s="91"/>
      <c r="F17" s="91"/>
      <c r="G17" s="91"/>
      <c r="H17" s="91"/>
      <c r="I17" s="91"/>
      <c r="J17" s="91"/>
      <c r="K17" s="91"/>
      <c r="L17" s="91"/>
      <c r="M17" s="92"/>
      <c r="N17" s="107"/>
      <c r="O17" s="108"/>
      <c r="P17" s="108"/>
      <c r="Q17" s="108"/>
      <c r="R17" s="109"/>
      <c r="S17" s="96"/>
      <c r="T17" s="81"/>
      <c r="U17" s="82"/>
      <c r="V17" s="8"/>
      <c r="W17" s="106"/>
      <c r="X17" s="106"/>
      <c r="Y17" s="106"/>
      <c r="Z17" s="106"/>
      <c r="AA17" s="106"/>
      <c r="AB17" s="106"/>
      <c r="AC17" s="106"/>
      <c r="AD17" s="106"/>
      <c r="AE17" s="8"/>
      <c r="AF17" s="8"/>
      <c r="AG17" s="8"/>
      <c r="AH17" s="8"/>
      <c r="AI17" s="8"/>
      <c r="AJ17" s="8"/>
      <c r="AK17" s="8"/>
      <c r="AL17" s="8"/>
      <c r="AM17" s="9"/>
      <c r="BL17" s="10"/>
      <c r="BM17" s="10"/>
    </row>
    <row r="18" spans="2:65" s="1" customFormat="1" ht="6.95" customHeight="1">
      <c r="B18" s="110" t="s">
        <v>28</v>
      </c>
      <c r="C18" s="111"/>
      <c r="D18" s="111"/>
      <c r="E18" s="111"/>
      <c r="F18" s="111"/>
      <c r="G18" s="111"/>
      <c r="H18" s="111"/>
      <c r="I18" s="111"/>
      <c r="J18" s="111"/>
      <c r="K18" s="111"/>
      <c r="L18" s="111"/>
      <c r="M18" s="112"/>
      <c r="N18" s="113" t="str">
        <f>IFERROR(ROUNDDOWN(ROUNDDOWN(ROUND(W5*VLOOKUP(AC5,[1]【参考】数式用!$A$5:$N$27,14,FALSE),0)*T5,0)*AD107*0.5,0),"")</f>
        <v/>
      </c>
      <c r="O18" s="114"/>
      <c r="P18" s="114"/>
      <c r="Q18" s="114"/>
      <c r="R18" s="115"/>
      <c r="S18" s="80" t="s">
        <v>20</v>
      </c>
      <c r="T18" s="81" t="s">
        <v>26</v>
      </c>
      <c r="U18" s="82" t="s">
        <v>29</v>
      </c>
      <c r="V18" s="8"/>
      <c r="W18" s="106"/>
      <c r="X18" s="106"/>
      <c r="Y18" s="106"/>
      <c r="Z18" s="106"/>
      <c r="AA18" s="106"/>
      <c r="AB18" s="106"/>
      <c r="AC18" s="106"/>
      <c r="AD18" s="116" t="s">
        <v>30</v>
      </c>
      <c r="AE18" s="117"/>
      <c r="AF18" s="117"/>
      <c r="AG18" s="117"/>
      <c r="AH18" s="117"/>
      <c r="AI18" s="117"/>
      <c r="AJ18" s="117"/>
      <c r="AK18" s="118"/>
      <c r="AL18" s="8"/>
      <c r="AM18" s="9"/>
      <c r="BL18" s="10"/>
      <c r="BM18" s="10"/>
    </row>
    <row r="19" spans="2:65" s="1" customFormat="1" ht="6.95" customHeight="1">
      <c r="B19" s="119"/>
      <c r="C19" s="120"/>
      <c r="D19" s="120"/>
      <c r="E19" s="120"/>
      <c r="F19" s="120"/>
      <c r="G19" s="120"/>
      <c r="H19" s="120"/>
      <c r="I19" s="120"/>
      <c r="J19" s="120"/>
      <c r="K19" s="120"/>
      <c r="L19" s="120"/>
      <c r="M19" s="121"/>
      <c r="N19" s="122"/>
      <c r="O19" s="123"/>
      <c r="P19" s="123"/>
      <c r="Q19" s="123"/>
      <c r="R19" s="124"/>
      <c r="S19" s="89"/>
      <c r="T19" s="81"/>
      <c r="U19" s="82"/>
      <c r="V19" s="8"/>
      <c r="W19" s="106"/>
      <c r="X19" s="106"/>
      <c r="Y19" s="106"/>
      <c r="Z19" s="106"/>
      <c r="AA19" s="106"/>
      <c r="AB19" s="106"/>
      <c r="AC19" s="106"/>
      <c r="AD19" s="125"/>
      <c r="AE19" s="126"/>
      <c r="AF19" s="126"/>
      <c r="AG19" s="126"/>
      <c r="AH19" s="126"/>
      <c r="AI19" s="126"/>
      <c r="AJ19" s="126"/>
      <c r="AK19" s="127"/>
      <c r="AL19" s="8"/>
      <c r="AM19" s="9"/>
      <c r="BL19" s="10"/>
      <c r="BM19" s="10"/>
    </row>
    <row r="20" spans="2:65" s="1" customFormat="1" ht="6.95" customHeight="1">
      <c r="B20" s="128"/>
      <c r="C20" s="129"/>
      <c r="D20" s="129"/>
      <c r="E20" s="129"/>
      <c r="F20" s="129"/>
      <c r="G20" s="129"/>
      <c r="H20" s="129"/>
      <c r="I20" s="129"/>
      <c r="J20" s="129"/>
      <c r="K20" s="129"/>
      <c r="L20" s="129"/>
      <c r="M20" s="130"/>
      <c r="N20" s="131"/>
      <c r="O20" s="132"/>
      <c r="P20" s="132"/>
      <c r="Q20" s="132"/>
      <c r="R20" s="133"/>
      <c r="S20" s="96"/>
      <c r="T20" s="81"/>
      <c r="U20" s="82"/>
      <c r="V20" s="8"/>
      <c r="W20" s="97" t="s">
        <v>31</v>
      </c>
      <c r="X20" s="97"/>
      <c r="Y20" s="97"/>
      <c r="Z20" s="97"/>
      <c r="AA20" s="97"/>
      <c r="AB20" s="97"/>
      <c r="AC20" s="97"/>
      <c r="AD20" s="125"/>
      <c r="AE20" s="126"/>
      <c r="AF20" s="126"/>
      <c r="AG20" s="126"/>
      <c r="AH20" s="126"/>
      <c r="AI20" s="126"/>
      <c r="AJ20" s="126"/>
      <c r="AK20" s="127"/>
      <c r="AM20" s="9"/>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2:65" s="1" customFormat="1" ht="6.95" customHeight="1">
      <c r="B21" s="110" t="s">
        <v>32</v>
      </c>
      <c r="C21" s="111"/>
      <c r="D21" s="111"/>
      <c r="E21" s="111"/>
      <c r="F21" s="111"/>
      <c r="G21" s="111"/>
      <c r="H21" s="111"/>
      <c r="I21" s="111"/>
      <c r="J21" s="111"/>
      <c r="K21" s="111"/>
      <c r="L21" s="111"/>
      <c r="M21" s="112"/>
      <c r="N21" s="99"/>
      <c r="O21" s="100"/>
      <c r="P21" s="100"/>
      <c r="Q21" s="100"/>
      <c r="R21" s="101"/>
      <c r="S21" s="80" t="s">
        <v>20</v>
      </c>
      <c r="T21" s="81" t="s">
        <v>33</v>
      </c>
      <c r="U21" s="82" t="s">
        <v>34</v>
      </c>
      <c r="V21" s="8"/>
      <c r="W21" s="97"/>
      <c r="X21" s="97"/>
      <c r="Y21" s="97"/>
      <c r="Z21" s="97"/>
      <c r="AA21" s="97"/>
      <c r="AB21" s="97"/>
      <c r="AC21" s="97"/>
      <c r="AD21" s="125"/>
      <c r="AE21" s="126"/>
      <c r="AF21" s="126"/>
      <c r="AG21" s="126"/>
      <c r="AH21" s="126"/>
      <c r="AI21" s="126"/>
      <c r="AJ21" s="126"/>
      <c r="AK21" s="127"/>
      <c r="AM21" s="9"/>
      <c r="AP21" s="10"/>
      <c r="AQ21" s="10"/>
      <c r="AR21" s="10"/>
      <c r="AS21" s="10"/>
      <c r="AT21" s="10"/>
      <c r="AU21" s="10"/>
      <c r="AV21" s="10"/>
      <c r="AW21" s="10"/>
      <c r="AX21" s="10"/>
      <c r="AY21" s="10"/>
      <c r="AZ21" s="10"/>
      <c r="BA21" s="10"/>
      <c r="BB21" s="10"/>
      <c r="BC21" s="10"/>
      <c r="BE21" s="10"/>
      <c r="BF21" s="10"/>
      <c r="BG21" s="10"/>
      <c r="BH21" s="10"/>
      <c r="BI21" s="10"/>
      <c r="BJ21" s="10"/>
      <c r="BK21" s="10"/>
      <c r="BL21" s="10"/>
      <c r="BM21" s="10"/>
    </row>
    <row r="22" spans="2:65" s="1" customFormat="1" ht="6.95" customHeight="1">
      <c r="B22" s="119"/>
      <c r="C22" s="120"/>
      <c r="D22" s="120"/>
      <c r="E22" s="120"/>
      <c r="F22" s="120"/>
      <c r="G22" s="120"/>
      <c r="H22" s="120"/>
      <c r="I22" s="120"/>
      <c r="J22" s="120"/>
      <c r="K22" s="120"/>
      <c r="L22" s="120"/>
      <c r="M22" s="121"/>
      <c r="N22" s="103"/>
      <c r="O22" s="104"/>
      <c r="P22" s="104"/>
      <c r="Q22" s="104"/>
      <c r="R22" s="105"/>
      <c r="S22" s="89"/>
      <c r="T22" s="81"/>
      <c r="U22" s="82"/>
      <c r="V22" s="8"/>
      <c r="W22" s="8"/>
      <c r="X22" s="8"/>
      <c r="Y22" s="8"/>
      <c r="Z22" s="8"/>
      <c r="AA22" s="8"/>
      <c r="AB22" s="8"/>
      <c r="AC22" s="8"/>
      <c r="AD22" s="125"/>
      <c r="AE22" s="126"/>
      <c r="AF22" s="126"/>
      <c r="AG22" s="126"/>
      <c r="AH22" s="126"/>
      <c r="AI22" s="126"/>
      <c r="AJ22" s="126"/>
      <c r="AK22" s="127"/>
      <c r="AL22" s="8"/>
      <c r="AM22" s="9"/>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pans="2:65" s="1" customFormat="1" ht="6.95" customHeight="1">
      <c r="B23" s="128"/>
      <c r="C23" s="129"/>
      <c r="D23" s="129"/>
      <c r="E23" s="129"/>
      <c r="F23" s="129"/>
      <c r="G23" s="129"/>
      <c r="H23" s="129"/>
      <c r="I23" s="129"/>
      <c r="J23" s="129"/>
      <c r="K23" s="129"/>
      <c r="L23" s="129"/>
      <c r="M23" s="130"/>
      <c r="N23" s="107"/>
      <c r="O23" s="108"/>
      <c r="P23" s="108"/>
      <c r="Q23" s="108"/>
      <c r="R23" s="109"/>
      <c r="S23" s="96"/>
      <c r="T23" s="81"/>
      <c r="U23" s="82"/>
      <c r="V23" s="8"/>
      <c r="W23" s="8"/>
      <c r="X23" s="8"/>
      <c r="Y23" s="8"/>
      <c r="Z23" s="8"/>
      <c r="AA23" s="8"/>
      <c r="AB23" s="8"/>
      <c r="AC23" s="8"/>
      <c r="AD23" s="125"/>
      <c r="AE23" s="126"/>
      <c r="AF23" s="126"/>
      <c r="AG23" s="126"/>
      <c r="AH23" s="126"/>
      <c r="AI23" s="126"/>
      <c r="AJ23" s="126"/>
      <c r="AK23" s="127"/>
      <c r="AL23" s="8"/>
      <c r="AM23" s="9"/>
      <c r="AN23" s="8"/>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spans="2:65" ht="6" customHeight="1" thickBot="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134"/>
      <c r="AE24" s="135"/>
      <c r="AF24" s="135"/>
      <c r="AG24" s="135"/>
      <c r="AH24" s="135"/>
      <c r="AI24" s="135"/>
      <c r="AJ24" s="135"/>
      <c r="AK24" s="136"/>
      <c r="AM24" s="9"/>
    </row>
    <row r="25" spans="2:65" ht="13.5" customHeight="1" thickBot="1">
      <c r="B25" s="1" t="s">
        <v>35</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M25" s="9"/>
    </row>
    <row r="26" spans="2:65" ht="13.5" customHeight="1">
      <c r="B26" s="137" t="s">
        <v>36</v>
      </c>
      <c r="C26" s="24" t="s">
        <v>37</v>
      </c>
      <c r="D26" s="8"/>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138" t="str">
        <f>IFERROR(IF(AND(AM8=1,OR(AM29=0,AM33=0,AM40=0,AM44=0)),"×",IF(AND(AM8=2,OR(AM29=0,AM33=0,AM40=0)),"×","○")),"")</f>
        <v>○</v>
      </c>
      <c r="AM26" s="9"/>
      <c r="AN26" s="50" t="s">
        <v>38</v>
      </c>
      <c r="AO26" s="51"/>
      <c r="AP26" s="51"/>
      <c r="AQ26" s="51"/>
      <c r="AR26" s="51"/>
      <c r="AS26" s="51"/>
      <c r="AT26" s="51"/>
      <c r="AU26" s="51"/>
      <c r="AV26" s="51"/>
      <c r="AW26" s="51"/>
      <c r="AX26" s="51"/>
      <c r="AY26" s="51"/>
      <c r="AZ26" s="51"/>
      <c r="BA26" s="51"/>
      <c r="BB26" s="51"/>
      <c r="BC26" s="51"/>
      <c r="BD26" s="51"/>
      <c r="BE26" s="51"/>
      <c r="BF26" s="51"/>
      <c r="BG26" s="51"/>
      <c r="BH26" s="51"/>
      <c r="BI26" s="51"/>
      <c r="BJ26" s="51"/>
      <c r="BK26" s="52"/>
    </row>
    <row r="27" spans="2:65" ht="3" customHeight="1" thickBot="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139"/>
      <c r="AM27" s="9"/>
      <c r="AN27" s="70"/>
      <c r="AO27" s="71"/>
      <c r="AP27" s="71"/>
      <c r="AQ27" s="71"/>
      <c r="AR27" s="71"/>
      <c r="AS27" s="71"/>
      <c r="AT27" s="71"/>
      <c r="AU27" s="71"/>
      <c r="AV27" s="71"/>
      <c r="AW27" s="71"/>
      <c r="AX27" s="71"/>
      <c r="AY27" s="71"/>
      <c r="AZ27" s="71"/>
      <c r="BA27" s="71"/>
      <c r="BB27" s="71"/>
      <c r="BC27" s="71"/>
      <c r="BD27" s="71"/>
      <c r="BE27" s="71"/>
      <c r="BF27" s="71"/>
      <c r="BG27" s="71"/>
      <c r="BH27" s="71"/>
      <c r="BI27" s="71"/>
      <c r="BJ27" s="71"/>
      <c r="BK27" s="72"/>
    </row>
    <row r="28" spans="2:65">
      <c r="C28" s="140" t="s">
        <v>39</v>
      </c>
      <c r="D28" s="8" t="s">
        <v>40</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4"/>
      <c r="AM28" s="9"/>
    </row>
    <row r="29" spans="2:65">
      <c r="C29" s="6"/>
      <c r="D29" s="141"/>
      <c r="E29" s="142" t="s">
        <v>41</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24"/>
      <c r="AM29" s="143">
        <v>0</v>
      </c>
    </row>
    <row r="30" spans="2:65">
      <c r="C30" s="6"/>
      <c r="D30" s="141"/>
      <c r="E30" s="8" t="s">
        <v>42</v>
      </c>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24"/>
      <c r="AM30" s="145"/>
    </row>
    <row r="31" spans="2:65" ht="3.75" customHeight="1">
      <c r="C31" s="146"/>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24"/>
      <c r="AM31" s="145"/>
    </row>
    <row r="32" spans="2:65">
      <c r="C32" s="140" t="s">
        <v>43</v>
      </c>
      <c r="D32" s="8" t="s">
        <v>44</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24"/>
      <c r="AM32" s="145"/>
    </row>
    <row r="33" spans="2:63">
      <c r="C33" s="6"/>
      <c r="D33" s="141"/>
      <c r="E33" s="142" t="s">
        <v>41</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24"/>
      <c r="AM33" s="143">
        <v>0</v>
      </c>
    </row>
    <row r="34" spans="2:63">
      <c r="C34" s="6"/>
      <c r="D34" s="141"/>
      <c r="E34" s="8" t="s">
        <v>42</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4"/>
      <c r="AM34" s="145"/>
    </row>
    <row r="35" spans="2:63" ht="6" customHeight="1">
      <c r="C35" s="146"/>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24"/>
      <c r="AM35" s="145"/>
    </row>
    <row r="36" spans="2:63">
      <c r="C36" s="140" t="s">
        <v>45</v>
      </c>
      <c r="D36" s="8" t="s">
        <v>46</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24"/>
      <c r="AM36" s="145"/>
    </row>
    <row r="37" spans="2:63">
      <c r="C37" s="6"/>
      <c r="D37" s="147" t="s">
        <v>47</v>
      </c>
      <c r="E37" s="142" t="s">
        <v>48</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4"/>
      <c r="AM37" s="145"/>
    </row>
    <row r="38" spans="2:63">
      <c r="C38" s="6"/>
      <c r="D38" s="147" t="s">
        <v>47</v>
      </c>
      <c r="E38" s="142" t="s">
        <v>49</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4"/>
      <c r="AM38" s="145"/>
    </row>
    <row r="39" spans="2:63">
      <c r="C39" s="6"/>
      <c r="D39" s="141"/>
      <c r="E39" s="142" t="s">
        <v>50</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24"/>
      <c r="AM39" s="145"/>
    </row>
    <row r="40" spans="2:63">
      <c r="C40" s="6"/>
      <c r="D40" s="141"/>
      <c r="E40" s="142" t="s">
        <v>51</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4"/>
      <c r="AM40" s="143">
        <v>0</v>
      </c>
    </row>
    <row r="41" spans="2:63" ht="6" customHeight="1">
      <c r="C41" s="14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4"/>
      <c r="AM41" s="145"/>
    </row>
    <row r="42" spans="2:63">
      <c r="C42" s="149" t="s">
        <v>52</v>
      </c>
      <c r="D42" s="150" t="s">
        <v>53</v>
      </c>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8"/>
      <c r="AL42" s="24"/>
      <c r="AM42" s="145"/>
    </row>
    <row r="43" spans="2:63">
      <c r="D43" s="141"/>
      <c r="E43" s="142" t="s">
        <v>50</v>
      </c>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8"/>
      <c r="AL43" s="24"/>
      <c r="AM43" s="145"/>
    </row>
    <row r="44" spans="2:63">
      <c r="D44" s="141"/>
      <c r="E44" s="142" t="s">
        <v>51</v>
      </c>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8"/>
      <c r="AL44" s="24"/>
      <c r="AM44" s="143">
        <v>0</v>
      </c>
    </row>
    <row r="45" spans="2:63" ht="4.5" customHeight="1">
      <c r="C45" s="14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24"/>
      <c r="AM45" s="9"/>
    </row>
    <row r="46" spans="2:63" ht="22.5" customHeight="1">
      <c r="B46" s="2" t="s">
        <v>54</v>
      </c>
      <c r="C46" s="151" t="s">
        <v>55</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M46" s="9"/>
    </row>
    <row r="47" spans="2:63" ht="7.5" customHeight="1" thickBot="1">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M47" s="9"/>
    </row>
    <row r="48" spans="2:63" ht="15.75" customHeight="1" thickBot="1">
      <c r="B48" s="1" t="s">
        <v>56</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152" t="str">
        <f>IFERROR(IF(COUNTIF(AM49:AM52,TRUE)=4,"○","×"),"")</f>
        <v>×</v>
      </c>
      <c r="AM48" s="9"/>
      <c r="AN48" s="153" t="s">
        <v>57</v>
      </c>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5"/>
    </row>
    <row r="49" spans="2:41" ht="24.75" customHeight="1">
      <c r="B49" s="156"/>
      <c r="C49" s="157" t="s">
        <v>58</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9"/>
      <c r="AM49" s="160"/>
      <c r="AN49" s="6"/>
      <c r="AO49" s="6"/>
    </row>
    <row r="50" spans="2:41" ht="25.5" customHeight="1">
      <c r="B50" s="161"/>
      <c r="C50" s="157" t="s">
        <v>59</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M50" s="160"/>
    </row>
    <row r="51" spans="2:41" ht="15.75" customHeight="1">
      <c r="B51" s="161"/>
      <c r="C51" s="157" t="s">
        <v>60</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M51" s="160"/>
    </row>
    <row r="52" spans="2:41" ht="16.5" customHeight="1" thickBot="1">
      <c r="B52" s="162"/>
      <c r="C52" s="163" t="s">
        <v>61</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M52" s="160"/>
    </row>
    <row r="53" spans="2:41" ht="9" customHeight="1" thickBot="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M53" s="9"/>
    </row>
    <row r="54" spans="2:41" ht="3" customHeight="1">
      <c r="B54" s="165"/>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38" t="str">
        <f>IFERROR(IF(AND(E58&lt;&gt;"",H58&lt;&gt;"",K58&lt;&gt;"",R58&lt;&gt;"",T59&lt;&gt;"",AA59&lt;&gt;""),"○","×"),"")</f>
        <v>×</v>
      </c>
      <c r="AM54" s="9"/>
    </row>
    <row r="55" spans="2:41" ht="12.95" customHeight="1" thickBot="1">
      <c r="B55" s="167"/>
      <c r="C55" s="168" t="s">
        <v>62</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9"/>
      <c r="AK55" s="139"/>
      <c r="AM55" s="9"/>
    </row>
    <row r="56" spans="2:41" ht="17.100000000000001" customHeight="1">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9"/>
      <c r="AK56" s="170"/>
      <c r="AM56" s="9"/>
    </row>
    <row r="57" spans="2:41" ht="3.75" customHeight="1">
      <c r="B57" s="167"/>
      <c r="C57" s="171"/>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70"/>
      <c r="AM57" s="9"/>
    </row>
    <row r="58" spans="2:41">
      <c r="B58" s="172"/>
      <c r="C58" s="173" t="s">
        <v>63</v>
      </c>
      <c r="D58" s="173"/>
      <c r="E58" s="174"/>
      <c r="F58" s="175"/>
      <c r="G58" s="173" t="s">
        <v>64</v>
      </c>
      <c r="H58" s="174"/>
      <c r="I58" s="175"/>
      <c r="J58" s="173" t="s">
        <v>65</v>
      </c>
      <c r="K58" s="174"/>
      <c r="L58" s="175"/>
      <c r="M58" s="173" t="s">
        <v>66</v>
      </c>
      <c r="N58" s="169"/>
      <c r="O58" s="176" t="s">
        <v>67</v>
      </c>
      <c r="P58" s="176"/>
      <c r="Q58" s="176"/>
      <c r="R58" s="177"/>
      <c r="S58" s="177"/>
      <c r="T58" s="177"/>
      <c r="U58" s="177"/>
      <c r="V58" s="177"/>
      <c r="W58" s="177"/>
      <c r="X58" s="177"/>
      <c r="Y58" s="177"/>
      <c r="Z58" s="177"/>
      <c r="AA58" s="177"/>
      <c r="AB58" s="177"/>
      <c r="AC58" s="177"/>
      <c r="AD58" s="177"/>
      <c r="AE58" s="177"/>
      <c r="AF58" s="177"/>
      <c r="AG58" s="177"/>
      <c r="AH58" s="177"/>
      <c r="AI58" s="177"/>
      <c r="AJ58" s="178"/>
      <c r="AK58" s="179"/>
      <c r="AM58" s="9"/>
    </row>
    <row r="59" spans="2:41">
      <c r="B59" s="172"/>
      <c r="C59" s="180"/>
      <c r="D59" s="173"/>
      <c r="E59" s="173"/>
      <c r="F59" s="173"/>
      <c r="G59" s="173"/>
      <c r="H59" s="173"/>
      <c r="I59" s="173"/>
      <c r="J59" s="173"/>
      <c r="K59" s="173"/>
      <c r="L59" s="173"/>
      <c r="M59" s="173"/>
      <c r="N59" s="173"/>
      <c r="O59" s="181" t="s">
        <v>68</v>
      </c>
      <c r="P59" s="181"/>
      <c r="Q59" s="181"/>
      <c r="R59" s="182" t="s">
        <v>69</v>
      </c>
      <c r="S59" s="182"/>
      <c r="T59" s="183"/>
      <c r="U59" s="183"/>
      <c r="V59" s="183"/>
      <c r="W59" s="183"/>
      <c r="X59" s="183"/>
      <c r="Y59" s="184" t="s">
        <v>70</v>
      </c>
      <c r="Z59" s="184"/>
      <c r="AA59" s="183"/>
      <c r="AB59" s="183"/>
      <c r="AC59" s="183"/>
      <c r="AD59" s="183"/>
      <c r="AE59" s="183"/>
      <c r="AF59" s="183"/>
      <c r="AG59" s="183"/>
      <c r="AH59" s="183"/>
      <c r="AI59" s="183"/>
      <c r="AJ59" s="180"/>
      <c r="AK59" s="185"/>
      <c r="AM59" s="9"/>
    </row>
    <row r="60" spans="2:41" ht="5.25" customHeight="1" thickBot="1">
      <c r="B60" s="186"/>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8"/>
      <c r="AM60" s="9"/>
    </row>
    <row r="61" spans="2:41" ht="7.5" customHeight="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M61" s="9"/>
    </row>
    <row r="62" spans="2:41" s="1" customFormat="1" ht="21" customHeight="1" thickBot="1">
      <c r="B62" s="1" t="s">
        <v>71</v>
      </c>
      <c r="AM62" s="9"/>
    </row>
    <row r="63" spans="2:41" ht="14.25" thickBot="1">
      <c r="B63" s="12" t="s">
        <v>67</v>
      </c>
      <c r="C63" s="12"/>
      <c r="D63" s="12"/>
      <c r="E63" s="189" t="s">
        <v>72</v>
      </c>
      <c r="F63" s="189"/>
      <c r="G63" s="189"/>
      <c r="H63" s="190"/>
      <c r="I63" s="190"/>
      <c r="J63" s="190"/>
      <c r="K63" s="190"/>
      <c r="L63" s="190"/>
      <c r="M63" s="190"/>
      <c r="N63" s="190"/>
      <c r="O63" s="190"/>
      <c r="P63" s="190"/>
      <c r="Q63" s="190"/>
      <c r="R63" s="12" t="s">
        <v>73</v>
      </c>
      <c r="S63" s="12"/>
      <c r="T63" s="12"/>
      <c r="U63" s="191" t="s">
        <v>74</v>
      </c>
      <c r="V63" s="192"/>
      <c r="W63" s="192"/>
      <c r="X63" s="193" t="s">
        <v>75</v>
      </c>
      <c r="Y63" s="192"/>
      <c r="Z63" s="194"/>
      <c r="AG63" s="24"/>
      <c r="AH63" s="24"/>
      <c r="AI63" s="24"/>
      <c r="AK63" s="152" t="str">
        <f>IFERROR(IF(AND(H63&lt;&gt;"",V63&lt;&gt;"",Y63&lt;&gt;"",U64&lt;&gt;"",U66&lt;&gt;"",U67&lt;&gt;"",AF66&lt;&gt;"",AF67&lt;&gt;""),"○","×"),"")</f>
        <v>×</v>
      </c>
      <c r="AM63" s="9"/>
    </row>
    <row r="64" spans="2:41">
      <c r="B64" s="12"/>
      <c r="C64" s="12"/>
      <c r="D64" s="12"/>
      <c r="E64" s="195" t="s">
        <v>76</v>
      </c>
      <c r="F64" s="195"/>
      <c r="G64" s="195"/>
      <c r="H64" s="196" t="str">
        <f>IF(R58="","",R58)</f>
        <v/>
      </c>
      <c r="I64" s="196"/>
      <c r="J64" s="196"/>
      <c r="K64" s="196"/>
      <c r="L64" s="196"/>
      <c r="M64" s="196"/>
      <c r="N64" s="196"/>
      <c r="O64" s="196"/>
      <c r="P64" s="196"/>
      <c r="Q64" s="196"/>
      <c r="R64" s="12"/>
      <c r="S64" s="12"/>
      <c r="T64" s="12"/>
      <c r="U64" s="197"/>
      <c r="V64" s="198"/>
      <c r="W64" s="198"/>
      <c r="X64" s="198"/>
      <c r="Y64" s="198"/>
      <c r="Z64" s="198"/>
      <c r="AA64" s="198"/>
      <c r="AB64" s="198"/>
      <c r="AC64" s="198"/>
      <c r="AD64" s="198"/>
      <c r="AE64" s="198"/>
      <c r="AF64" s="198"/>
      <c r="AG64" s="198"/>
      <c r="AH64" s="198"/>
      <c r="AI64" s="198"/>
      <c r="AJ64" s="198"/>
      <c r="AK64" s="199"/>
      <c r="AM64" s="9"/>
    </row>
    <row r="65" spans="2:39" ht="9.75" customHeight="1">
      <c r="B65" s="145"/>
      <c r="C65" s="145"/>
      <c r="D65" s="145"/>
      <c r="E65" s="140"/>
      <c r="F65" s="140"/>
      <c r="G65" s="140"/>
      <c r="H65" s="140"/>
      <c r="I65" s="140"/>
      <c r="J65" s="140"/>
      <c r="K65" s="140"/>
      <c r="L65" s="140"/>
      <c r="M65" s="140"/>
      <c r="N65" s="140"/>
      <c r="O65" s="200"/>
      <c r="P65" s="200"/>
      <c r="Q65" s="106"/>
      <c r="R65" s="106"/>
      <c r="S65" s="106"/>
      <c r="T65" s="106"/>
      <c r="U65" s="106"/>
      <c r="V65" s="106"/>
      <c r="W65" s="106"/>
      <c r="X65" s="106"/>
      <c r="Y65" s="106"/>
      <c r="Z65" s="24"/>
      <c r="AA65" s="24"/>
      <c r="AB65" s="24"/>
      <c r="AC65" s="24"/>
      <c r="AD65" s="24"/>
      <c r="AE65" s="24"/>
      <c r="AF65" s="24"/>
      <c r="AG65" s="201"/>
      <c r="AH65" s="201"/>
      <c r="AI65" s="201"/>
      <c r="AJ65" s="202"/>
      <c r="AK65" s="202"/>
      <c r="AM65" s="9"/>
    </row>
    <row r="66" spans="2:39">
      <c r="B66" s="12" t="s">
        <v>77</v>
      </c>
      <c r="C66" s="12"/>
      <c r="D66" s="12"/>
      <c r="E66" s="12" t="s">
        <v>69</v>
      </c>
      <c r="F66" s="12"/>
      <c r="G66" s="12"/>
      <c r="H66" s="203" t="str">
        <f>IF(T59="","",T59)</f>
        <v/>
      </c>
      <c r="I66" s="203"/>
      <c r="J66" s="203"/>
      <c r="K66" s="203"/>
      <c r="L66" s="203"/>
      <c r="M66" s="203"/>
      <c r="N66" s="203"/>
      <c r="O66" s="12" t="s">
        <v>78</v>
      </c>
      <c r="P66" s="12"/>
      <c r="Q66" s="12"/>
      <c r="R66" s="189" t="s">
        <v>79</v>
      </c>
      <c r="S66" s="189"/>
      <c r="T66" s="189"/>
      <c r="U66" s="204"/>
      <c r="V66" s="204"/>
      <c r="W66" s="204"/>
      <c r="X66" s="204"/>
      <c r="Y66" s="204"/>
      <c r="Z66" s="204"/>
      <c r="AA66" s="204"/>
      <c r="AB66" s="205" t="s">
        <v>80</v>
      </c>
      <c r="AC66" s="206"/>
      <c r="AD66" s="206"/>
      <c r="AE66" s="207"/>
      <c r="AF66" s="208"/>
      <c r="AG66" s="208"/>
      <c r="AH66" s="208"/>
      <c r="AI66" s="208"/>
      <c r="AJ66" s="208"/>
      <c r="AK66" s="208"/>
      <c r="AM66" s="9"/>
    </row>
    <row r="67" spans="2:39">
      <c r="B67" s="12"/>
      <c r="C67" s="12"/>
      <c r="D67" s="12"/>
      <c r="E67" s="12" t="s">
        <v>70</v>
      </c>
      <c r="F67" s="12"/>
      <c r="G67" s="12"/>
      <c r="H67" s="209" t="str">
        <f t="shared" ref="H67" si="0">IF(AA59="","",AA59)</f>
        <v/>
      </c>
      <c r="I67" s="209"/>
      <c r="J67" s="209"/>
      <c r="K67" s="209"/>
      <c r="L67" s="209"/>
      <c r="M67" s="209"/>
      <c r="N67" s="209"/>
      <c r="O67" s="12"/>
      <c r="P67" s="12"/>
      <c r="Q67" s="12"/>
      <c r="R67" s="195" t="s">
        <v>70</v>
      </c>
      <c r="S67" s="195"/>
      <c r="T67" s="195"/>
      <c r="U67" s="210"/>
      <c r="V67" s="210"/>
      <c r="W67" s="210"/>
      <c r="X67" s="210"/>
      <c r="Y67" s="210"/>
      <c r="Z67" s="210"/>
      <c r="AA67" s="210"/>
      <c r="AB67" s="205" t="s">
        <v>81</v>
      </c>
      <c r="AC67" s="206"/>
      <c r="AD67" s="206"/>
      <c r="AE67" s="207"/>
      <c r="AF67" s="211"/>
      <c r="AG67" s="211"/>
      <c r="AH67" s="211"/>
      <c r="AI67" s="211"/>
      <c r="AJ67" s="211"/>
      <c r="AK67" s="211"/>
      <c r="AM67" s="9"/>
    </row>
    <row r="68" spans="2:39">
      <c r="AM68" s="9"/>
    </row>
    <row r="69" spans="2:39" ht="29.25" customHeight="1" thickBot="1">
      <c r="B69" s="212" t="s">
        <v>82</v>
      </c>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3"/>
      <c r="AM69" s="9"/>
    </row>
    <row r="70" spans="2:39" ht="14.25" thickBot="1">
      <c r="B70" s="214" t="s">
        <v>83</v>
      </c>
      <c r="C70" s="215"/>
      <c r="D70" s="215"/>
      <c r="E70" s="216"/>
      <c r="F70" s="217" t="s">
        <v>84</v>
      </c>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9"/>
      <c r="AK70" s="220" t="str">
        <f>IFERROR(IF(COUNTIF(AM71:AM94,TRUE)&gt;=1,"○","×"),"")</f>
        <v>×</v>
      </c>
      <c r="AM70" s="9"/>
    </row>
    <row r="71" spans="2:39" ht="13.5" customHeight="1">
      <c r="B71" s="221" t="s">
        <v>85</v>
      </c>
      <c r="C71" s="222"/>
      <c r="D71" s="222"/>
      <c r="E71" s="222"/>
      <c r="F71" s="223"/>
      <c r="G71" s="224" t="s">
        <v>86</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5"/>
      <c r="AM71" s="160" t="b">
        <v>0</v>
      </c>
    </row>
    <row r="72" spans="2:39" ht="13.5" customHeight="1">
      <c r="B72" s="226"/>
      <c r="C72" s="227"/>
      <c r="D72" s="227"/>
      <c r="E72" s="227"/>
      <c r="F72" s="228"/>
      <c r="G72" s="229" t="s">
        <v>87</v>
      </c>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30"/>
      <c r="AM72" s="160" t="b">
        <v>0</v>
      </c>
    </row>
    <row r="73" spans="2:39" ht="21" customHeight="1">
      <c r="B73" s="226"/>
      <c r="C73" s="227"/>
      <c r="D73" s="227"/>
      <c r="E73" s="227"/>
      <c r="F73" s="228"/>
      <c r="G73" s="229" t="s">
        <v>88</v>
      </c>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30"/>
      <c r="AM73" s="160" t="b">
        <v>0</v>
      </c>
    </row>
    <row r="74" spans="2:39" ht="13.5" customHeight="1">
      <c r="B74" s="231"/>
      <c r="C74" s="232"/>
      <c r="D74" s="232"/>
      <c r="E74" s="232"/>
      <c r="F74" s="233"/>
      <c r="G74" s="234" t="s">
        <v>89</v>
      </c>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5"/>
      <c r="AM74" s="160" t="b">
        <v>0</v>
      </c>
    </row>
    <row r="75" spans="2:39" ht="32.25" customHeight="1">
      <c r="B75" s="221" t="s">
        <v>90</v>
      </c>
      <c r="C75" s="222"/>
      <c r="D75" s="222"/>
      <c r="E75" s="222"/>
      <c r="F75" s="236"/>
      <c r="G75" s="237" t="s">
        <v>91</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8"/>
      <c r="AM75" s="160" t="b">
        <v>0</v>
      </c>
    </row>
    <row r="76" spans="2:39" ht="13.5" customHeight="1">
      <c r="B76" s="226"/>
      <c r="C76" s="227"/>
      <c r="D76" s="227"/>
      <c r="E76" s="227"/>
      <c r="F76" s="228"/>
      <c r="G76" s="229" t="s">
        <v>92</v>
      </c>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39"/>
      <c r="AM76" s="160" t="b">
        <v>0</v>
      </c>
    </row>
    <row r="77" spans="2:39" ht="13.5" customHeight="1">
      <c r="B77" s="226"/>
      <c r="C77" s="227"/>
      <c r="D77" s="227"/>
      <c r="E77" s="227"/>
      <c r="F77" s="228"/>
      <c r="G77" s="229" t="s">
        <v>93</v>
      </c>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30"/>
      <c r="AM77" s="160" t="b">
        <v>0</v>
      </c>
    </row>
    <row r="78" spans="2:39" ht="13.5" customHeight="1">
      <c r="B78" s="231"/>
      <c r="C78" s="232"/>
      <c r="D78" s="232"/>
      <c r="E78" s="232"/>
      <c r="F78" s="240"/>
      <c r="G78" s="241" t="s">
        <v>94</v>
      </c>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2"/>
      <c r="AM78" s="160" t="b">
        <v>0</v>
      </c>
    </row>
    <row r="79" spans="2:39" ht="13.5" customHeight="1">
      <c r="B79" s="221" t="s">
        <v>95</v>
      </c>
      <c r="C79" s="222"/>
      <c r="D79" s="222"/>
      <c r="E79" s="222"/>
      <c r="F79" s="243"/>
      <c r="G79" s="237" t="s">
        <v>96</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9"/>
      <c r="AM79" s="160" t="b">
        <v>0</v>
      </c>
    </row>
    <row r="80" spans="2:39" ht="26.25" customHeight="1">
      <c r="B80" s="226"/>
      <c r="C80" s="227"/>
      <c r="D80" s="227"/>
      <c r="E80" s="227"/>
      <c r="F80" s="228"/>
      <c r="G80" s="229" t="s">
        <v>97</v>
      </c>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30"/>
      <c r="AM80" s="160" t="b">
        <v>0</v>
      </c>
    </row>
    <row r="81" spans="2:39" ht="13.5" customHeight="1">
      <c r="B81" s="226"/>
      <c r="C81" s="227"/>
      <c r="D81" s="227"/>
      <c r="E81" s="227"/>
      <c r="F81" s="228"/>
      <c r="G81" s="229" t="s">
        <v>98</v>
      </c>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30"/>
      <c r="AM81" s="160" t="b">
        <v>0</v>
      </c>
    </row>
    <row r="82" spans="2:39" ht="14.25" customHeight="1">
      <c r="B82" s="231"/>
      <c r="C82" s="232"/>
      <c r="D82" s="232"/>
      <c r="E82" s="232"/>
      <c r="F82" s="233"/>
      <c r="G82" s="244" t="s">
        <v>99</v>
      </c>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5"/>
      <c r="AM82" s="160" t="b">
        <v>0</v>
      </c>
    </row>
    <row r="83" spans="2:39" ht="24.75" customHeight="1">
      <c r="B83" s="221" t="s">
        <v>100</v>
      </c>
      <c r="C83" s="222"/>
      <c r="D83" s="222"/>
      <c r="E83" s="222"/>
      <c r="F83" s="236"/>
      <c r="G83" s="246" t="s">
        <v>101</v>
      </c>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39"/>
      <c r="AM83" s="160" t="b">
        <v>0</v>
      </c>
    </row>
    <row r="84" spans="2:39" ht="27" customHeight="1">
      <c r="B84" s="226"/>
      <c r="C84" s="227"/>
      <c r="D84" s="227"/>
      <c r="E84" s="227"/>
      <c r="F84" s="228"/>
      <c r="G84" s="247" t="s">
        <v>102</v>
      </c>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39"/>
      <c r="AM84" s="160" t="b">
        <v>0</v>
      </c>
    </row>
    <row r="85" spans="2:39" ht="13.5" customHeight="1">
      <c r="B85" s="226"/>
      <c r="C85" s="227"/>
      <c r="D85" s="227"/>
      <c r="E85" s="227"/>
      <c r="F85" s="228"/>
      <c r="G85" s="247" t="s">
        <v>103</v>
      </c>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8"/>
      <c r="AM85" s="160" t="b">
        <v>0</v>
      </c>
    </row>
    <row r="86" spans="2:39" ht="13.5" customHeight="1">
      <c r="B86" s="231"/>
      <c r="C86" s="232"/>
      <c r="D86" s="232"/>
      <c r="E86" s="232"/>
      <c r="F86" s="240"/>
      <c r="G86" s="244" t="s">
        <v>104</v>
      </c>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2"/>
      <c r="AM86" s="160" t="b">
        <v>0</v>
      </c>
    </row>
    <row r="87" spans="2:39" ht="21.75" customHeight="1">
      <c r="B87" s="221" t="s">
        <v>105</v>
      </c>
      <c r="C87" s="222"/>
      <c r="D87" s="222"/>
      <c r="E87" s="222"/>
      <c r="F87" s="243"/>
      <c r="G87" s="249" t="s">
        <v>106</v>
      </c>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39"/>
      <c r="AM87" s="160" t="b">
        <v>0</v>
      </c>
    </row>
    <row r="88" spans="2:39" ht="24" customHeight="1">
      <c r="B88" s="226"/>
      <c r="C88" s="227"/>
      <c r="D88" s="227"/>
      <c r="E88" s="227"/>
      <c r="F88" s="228"/>
      <c r="G88" s="247" t="s">
        <v>107</v>
      </c>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30"/>
      <c r="AM88" s="160" t="b">
        <v>0</v>
      </c>
    </row>
    <row r="89" spans="2:39" ht="23.25" customHeight="1">
      <c r="B89" s="226"/>
      <c r="C89" s="227"/>
      <c r="D89" s="227"/>
      <c r="E89" s="227"/>
      <c r="F89" s="228"/>
      <c r="G89" s="247" t="s">
        <v>108</v>
      </c>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30"/>
      <c r="AM89" s="160" t="b">
        <v>0</v>
      </c>
    </row>
    <row r="90" spans="2:39" ht="13.5" customHeight="1">
      <c r="B90" s="231"/>
      <c r="C90" s="232"/>
      <c r="D90" s="232"/>
      <c r="E90" s="232"/>
      <c r="F90" s="240"/>
      <c r="G90" s="244" t="s">
        <v>109</v>
      </c>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5"/>
      <c r="AM90" s="160" t="b">
        <v>0</v>
      </c>
    </row>
    <row r="91" spans="2:39" ht="23.25" customHeight="1">
      <c r="B91" s="221" t="s">
        <v>110</v>
      </c>
      <c r="C91" s="222"/>
      <c r="D91" s="222"/>
      <c r="E91" s="222"/>
      <c r="F91" s="243"/>
      <c r="G91" s="249" t="s">
        <v>111</v>
      </c>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50"/>
      <c r="AM91" s="160" t="b">
        <v>0</v>
      </c>
    </row>
    <row r="92" spans="2:39" ht="13.5" customHeight="1">
      <c r="B92" s="226"/>
      <c r="C92" s="227"/>
      <c r="D92" s="227"/>
      <c r="E92" s="227"/>
      <c r="F92" s="228"/>
      <c r="G92" s="247" t="s">
        <v>112</v>
      </c>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30"/>
      <c r="AM92" s="160" t="b">
        <v>0</v>
      </c>
    </row>
    <row r="93" spans="2:39" ht="13.5" customHeight="1">
      <c r="B93" s="226"/>
      <c r="C93" s="227"/>
      <c r="D93" s="227"/>
      <c r="E93" s="227"/>
      <c r="F93" s="228"/>
      <c r="G93" s="247" t="s">
        <v>113</v>
      </c>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30"/>
      <c r="AM93" s="160" t="b">
        <v>0</v>
      </c>
    </row>
    <row r="94" spans="2:39" ht="14.25" customHeight="1" thickBot="1">
      <c r="B94" s="231"/>
      <c r="C94" s="232"/>
      <c r="D94" s="232"/>
      <c r="E94" s="232"/>
      <c r="F94" s="251"/>
      <c r="G94" s="252" t="s">
        <v>114</v>
      </c>
      <c r="H94" s="252"/>
      <c r="I94" s="252"/>
      <c r="J94" s="252"/>
      <c r="K94" s="252"/>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3"/>
      <c r="AM94" s="160" t="b">
        <v>0</v>
      </c>
    </row>
    <row r="95" spans="2:39" ht="9.9499999999999993" customHeight="1" thickBot="1"/>
    <row r="96" spans="2:39" ht="24.95" customHeight="1">
      <c r="B96" s="254" t="s">
        <v>115</v>
      </c>
      <c r="C96" s="255"/>
      <c r="D96" s="255"/>
      <c r="E96" s="255"/>
      <c r="F96" s="255"/>
      <c r="G96" s="255"/>
      <c r="H96" s="255"/>
      <c r="I96" s="255"/>
      <c r="J96" s="255"/>
      <c r="K96" s="255"/>
      <c r="L96" s="255"/>
      <c r="M96" s="255"/>
      <c r="N96" s="255"/>
      <c r="O96" s="255"/>
      <c r="P96" s="255"/>
      <c r="Q96" s="255"/>
      <c r="R96" s="255"/>
      <c r="S96" s="255"/>
      <c r="T96" s="255"/>
      <c r="U96" s="255"/>
      <c r="V96" s="255"/>
      <c r="W96" s="256"/>
    </row>
    <row r="97" spans="2:66" ht="15" customHeight="1">
      <c r="B97" s="257"/>
      <c r="C97" s="258"/>
      <c r="D97" s="259" t="s">
        <v>116</v>
      </c>
      <c r="E97" s="259"/>
      <c r="F97" s="260">
        <v>6</v>
      </c>
      <c r="G97" s="261" t="s">
        <v>117</v>
      </c>
      <c r="H97" s="260">
        <v>4</v>
      </c>
      <c r="I97" s="261" t="s">
        <v>118</v>
      </c>
      <c r="J97" s="259" t="s">
        <v>119</v>
      </c>
      <c r="K97" s="259"/>
      <c r="L97" s="259"/>
      <c r="M97" s="260">
        <v>7</v>
      </c>
      <c r="N97" s="261" t="s">
        <v>117</v>
      </c>
      <c r="O97" s="260">
        <v>3</v>
      </c>
      <c r="P97" s="261" t="s">
        <v>118</v>
      </c>
      <c r="Q97" s="262" t="s">
        <v>120</v>
      </c>
      <c r="R97" s="262">
        <f>(M97*12+O97)-(F97*12+H97)+1</f>
        <v>12</v>
      </c>
      <c r="S97" s="263" t="s">
        <v>121</v>
      </c>
      <c r="T97" s="263"/>
      <c r="U97" s="262" t="s">
        <v>122</v>
      </c>
      <c r="V97" s="262"/>
      <c r="W97" s="264"/>
      <c r="AN97" s="265"/>
      <c r="AP97" s="2"/>
      <c r="BN97" s="6"/>
    </row>
    <row r="98" spans="2:66" ht="3.95" customHeight="1" thickBot="1">
      <c r="B98" s="266"/>
      <c r="C98" s="267"/>
      <c r="D98" s="268"/>
      <c r="E98" s="268"/>
      <c r="F98" s="268"/>
      <c r="G98" s="268"/>
      <c r="H98" s="268"/>
      <c r="I98" s="268"/>
      <c r="J98" s="268"/>
      <c r="K98" s="268"/>
      <c r="L98" s="268"/>
      <c r="M98" s="268"/>
      <c r="N98" s="268"/>
      <c r="O98" s="268"/>
      <c r="P98" s="268"/>
      <c r="Q98" s="268"/>
      <c r="R98" s="268"/>
      <c r="S98" s="268"/>
      <c r="T98" s="269"/>
      <c r="U98" s="269"/>
      <c r="V98" s="269"/>
      <c r="W98" s="270"/>
      <c r="AN98" s="265"/>
      <c r="AP98" s="2"/>
      <c r="BN98" s="6"/>
    </row>
    <row r="99" spans="2:66" ht="6" customHeight="1"/>
    <row r="100" spans="2:66">
      <c r="B100" s="271" t="s">
        <v>123</v>
      </c>
      <c r="C100" s="258"/>
      <c r="E100" s="6"/>
      <c r="F100" s="6"/>
      <c r="G100" s="6"/>
      <c r="H100" s="6"/>
      <c r="I100" s="6"/>
      <c r="J100" s="6"/>
      <c r="K100" s="6"/>
      <c r="L100" s="6"/>
      <c r="M100" s="6"/>
      <c r="N100" s="6"/>
      <c r="O100" s="6"/>
      <c r="P100" s="6"/>
      <c r="Q100" s="6"/>
      <c r="R100" s="6"/>
      <c r="S100" s="6"/>
      <c r="T100" s="6"/>
      <c r="U100" s="6"/>
      <c r="V100" s="6"/>
      <c r="W100" s="6"/>
      <c r="Y100" s="6"/>
      <c r="Z100" s="6"/>
      <c r="AA100" s="6"/>
      <c r="AB100" s="6"/>
      <c r="AC100" s="6"/>
      <c r="AD100" s="6"/>
    </row>
    <row r="101" spans="2:66" ht="27" customHeight="1" thickBot="1">
      <c r="B101" s="25"/>
      <c r="C101" s="26"/>
      <c r="D101" s="26"/>
      <c r="E101" s="272" t="str">
        <f>IF(H97=4,"R6.4～R6.5の処遇加算等の区分",IF(H97=5,"R6.5の処遇加算等の区分",""))</f>
        <v>R6.4～R6.5の処遇加算等の区分</v>
      </c>
      <c r="F101" s="272"/>
      <c r="G101" s="272"/>
      <c r="H101" s="272"/>
      <c r="I101" s="272"/>
      <c r="J101" s="272"/>
      <c r="K101" s="272"/>
      <c r="L101" s="272"/>
      <c r="M101" s="272"/>
      <c r="N101" s="272"/>
      <c r="O101" s="272"/>
      <c r="P101" s="272"/>
      <c r="Q101" s="272"/>
      <c r="R101" s="272"/>
      <c r="S101" s="272"/>
      <c r="T101" s="272"/>
      <c r="U101" s="272"/>
      <c r="V101" s="272"/>
      <c r="W101" s="272"/>
      <c r="X101" s="273"/>
      <c r="Y101" s="274" t="str">
        <f>IF(OR(H97=4,H97=5),"R6.6以降の新加算の区分","R"&amp;F97&amp;"."&amp;H97&amp;"以降の新加算の区分")</f>
        <v>R6.6以降の新加算の区分</v>
      </c>
      <c r="Z101" s="274"/>
      <c r="AA101" s="274"/>
      <c r="AB101" s="274"/>
      <c r="AC101" s="274"/>
      <c r="AD101" s="274"/>
      <c r="AE101" s="274"/>
    </row>
    <row r="102" spans="2:66" ht="15" customHeight="1">
      <c r="B102" s="25" t="s">
        <v>12</v>
      </c>
      <c r="C102" s="26"/>
      <c r="D102" s="26"/>
      <c r="E102" s="275" t="str">
        <f>I8</f>
        <v/>
      </c>
      <c r="F102" s="276"/>
      <c r="G102" s="276"/>
      <c r="H102" s="276"/>
      <c r="I102" s="276"/>
      <c r="J102" s="276" t="str">
        <f>M8</f>
        <v/>
      </c>
      <c r="K102" s="276"/>
      <c r="L102" s="276"/>
      <c r="M102" s="276"/>
      <c r="N102" s="276"/>
      <c r="O102" s="276" t="str">
        <f>Q8</f>
        <v/>
      </c>
      <c r="P102" s="276"/>
      <c r="Q102" s="276"/>
      <c r="R102" s="276"/>
      <c r="S102" s="277"/>
      <c r="T102" s="278" t="s">
        <v>13</v>
      </c>
      <c r="U102" s="279"/>
      <c r="V102" s="279"/>
      <c r="W102" s="279"/>
      <c r="X102" s="280"/>
      <c r="Y102" s="281" t="str">
        <f>IFERROR(IF(AM8=1,"新加算Ⅲ",IF(AM8=2,"新加算Ⅳ","")),"")</f>
        <v/>
      </c>
      <c r="Z102" s="282"/>
      <c r="AA102" s="282"/>
      <c r="AB102" s="282"/>
      <c r="AC102" s="282"/>
      <c r="AD102" s="282"/>
      <c r="AE102" s="283"/>
    </row>
    <row r="103" spans="2:66" ht="20.100000000000001" customHeight="1" thickBot="1">
      <c r="B103" s="25" t="s">
        <v>17</v>
      </c>
      <c r="C103" s="26"/>
      <c r="D103" s="26"/>
      <c r="E103" s="284" t="str">
        <f>I9</f>
        <v/>
      </c>
      <c r="F103" s="285"/>
      <c r="G103" s="285"/>
      <c r="H103" s="285"/>
      <c r="I103" s="285"/>
      <c r="J103" s="285" t="str">
        <f>M9</f>
        <v/>
      </c>
      <c r="K103" s="285"/>
      <c r="L103" s="285"/>
      <c r="M103" s="285"/>
      <c r="N103" s="285"/>
      <c r="O103" s="285" t="str">
        <f>Q9</f>
        <v/>
      </c>
      <c r="P103" s="285"/>
      <c r="Q103" s="285"/>
      <c r="R103" s="285"/>
      <c r="S103" s="286"/>
      <c r="T103" s="287">
        <f>U9</f>
        <v>0</v>
      </c>
      <c r="U103" s="287"/>
      <c r="V103" s="287"/>
      <c r="W103" s="287"/>
      <c r="X103" s="287"/>
      <c r="Y103" s="284" t="str">
        <f>IFERROR(IF(AM8=1,Y9,IF(AM8=2,AC9,"")),"")</f>
        <v/>
      </c>
      <c r="Z103" s="288"/>
      <c r="AA103" s="288"/>
      <c r="AB103" s="285"/>
      <c r="AC103" s="285"/>
      <c r="AD103" s="285"/>
      <c r="AE103" s="286"/>
    </row>
    <row r="104" spans="2:66" ht="15.95" customHeight="1">
      <c r="B104" s="289" t="s">
        <v>124</v>
      </c>
      <c r="C104" s="290"/>
      <c r="D104" s="291"/>
      <c r="E104" s="292" t="str">
        <f>IFERROR(ROUNDDOWN(ROUND(W5*I9,0)*T5,0)*W107,"")</f>
        <v/>
      </c>
      <c r="F104" s="292"/>
      <c r="G104" s="292"/>
      <c r="H104" s="292"/>
      <c r="I104" s="293" t="s">
        <v>125</v>
      </c>
      <c r="J104" s="294" t="str">
        <f>IFERROR(ROUNDDOWN(ROUND(W5*M9,0)*T5,0)*W107,"")</f>
        <v/>
      </c>
      <c r="K104" s="292"/>
      <c r="L104" s="292"/>
      <c r="M104" s="292"/>
      <c r="N104" s="293" t="s">
        <v>125</v>
      </c>
      <c r="O104" s="294" t="str">
        <f>IFERROR(ROUNDDOWN(ROUND(W5*Q9,0)*T5,0)*W107,"")</f>
        <v/>
      </c>
      <c r="P104" s="292"/>
      <c r="Q104" s="292"/>
      <c r="R104" s="292"/>
      <c r="S104" s="295" t="s">
        <v>125</v>
      </c>
      <c r="T104" s="296">
        <f>IFERROR(SUM(E104,J104,O104),"")</f>
        <v>0</v>
      </c>
      <c r="U104" s="296"/>
      <c r="V104" s="296"/>
      <c r="W104" s="296"/>
      <c r="X104" s="297" t="s">
        <v>125</v>
      </c>
      <c r="Y104" s="294" t="str">
        <f>IFERROR(IF(AM8=1,ROUNDDOWN(ROUND(W5*Y9,0)*T5,0)*AD107,IF(AM8=2,ROUNDDOWN(ROUND(W5*AC9,0)*T5,0)*AD107,"")),"")</f>
        <v/>
      </c>
      <c r="Z104" s="292"/>
      <c r="AA104" s="292"/>
      <c r="AB104" s="292"/>
      <c r="AC104" s="292"/>
      <c r="AD104" s="292"/>
      <c r="AE104" s="298" t="s">
        <v>125</v>
      </c>
    </row>
    <row r="105" spans="2:66">
      <c r="B105" s="299"/>
      <c r="C105" s="300"/>
      <c r="D105" s="301"/>
      <c r="E105" s="302" t="str">
        <f>IFERROR("("&amp;TEXT(E104/W107,"#,##0円")&amp;"/月)","")</f>
        <v/>
      </c>
      <c r="F105" s="303"/>
      <c r="G105" s="303"/>
      <c r="H105" s="303"/>
      <c r="I105" s="303"/>
      <c r="J105" s="303" t="str">
        <f>IFERROR("("&amp;TEXT(J104/W107,"#,##0円")&amp;"/月)","")</f>
        <v/>
      </c>
      <c r="K105" s="303"/>
      <c r="L105" s="303"/>
      <c r="M105" s="303"/>
      <c r="N105" s="303"/>
      <c r="O105" s="303" t="str">
        <f>IFERROR("("&amp;TEXT(O104/W107,"#,##0円")&amp;"/月)","")</f>
        <v/>
      </c>
      <c r="P105" s="303"/>
      <c r="Q105" s="303"/>
      <c r="R105" s="303"/>
      <c r="S105" s="303"/>
      <c r="T105" s="302" t="str">
        <f>IFERROR("("&amp;TEXT(T104/W107,"#,##0円")&amp;"/月)","")</f>
        <v>(0円/月)</v>
      </c>
      <c r="U105" s="303"/>
      <c r="V105" s="303"/>
      <c r="W105" s="303"/>
      <c r="X105" s="304"/>
      <c r="Y105" s="303" t="str">
        <f>IFERROR("("&amp;TEXT(Y104/AD107,"#,##0円")&amp;"/月)","")</f>
        <v/>
      </c>
      <c r="Z105" s="303"/>
      <c r="AA105" s="303"/>
      <c r="AB105" s="303"/>
      <c r="AC105" s="303"/>
      <c r="AD105" s="303"/>
      <c r="AE105" s="303"/>
    </row>
    <row r="106" spans="2:66" ht="6.95" customHeight="1"/>
    <row r="107" spans="2:66">
      <c r="W107" s="8">
        <f>IF(H97=4,2,IF(H97=5,1,""))</f>
        <v>2</v>
      </c>
      <c r="X107" s="8" t="s">
        <v>126</v>
      </c>
      <c r="AD107" s="8">
        <f>IF(H97=4,R97-2,IF(H97=5,R97-1,R97))</f>
        <v>10</v>
      </c>
      <c r="AE107" s="8" t="s">
        <v>126</v>
      </c>
    </row>
    <row r="178" spans="53:53">
      <c r="BA178" s="6" t="b">
        <v>1</v>
      </c>
    </row>
  </sheetData>
  <sheetProtection algorithmName="SHA-512" hashValue="ri4CuIAYGmuObgTuiClIrMi6hNT86Ity+SfIf9ksTMRaAb5QRNfIOYAWMLIefsmUHjA0Hryfg0vglwL//YPr1A==" saltValue="iSEndl0olQndhtoyDZ7+1Q==" spinCount="100000" sheet="1" formatCells="0" autoFilter="0"/>
  <mergeCells count="169">
    <mergeCell ref="Y105:AE105"/>
    <mergeCell ref="B104:D105"/>
    <mergeCell ref="E104:H104"/>
    <mergeCell ref="J104:M104"/>
    <mergeCell ref="O104:R104"/>
    <mergeCell ref="T104:W104"/>
    <mergeCell ref="Y104:AD104"/>
    <mergeCell ref="E105:I105"/>
    <mergeCell ref="J105:N105"/>
    <mergeCell ref="O105:S105"/>
    <mergeCell ref="T105:X105"/>
    <mergeCell ref="B103:D103"/>
    <mergeCell ref="E103:I103"/>
    <mergeCell ref="J103:N103"/>
    <mergeCell ref="O103:S103"/>
    <mergeCell ref="T103:X103"/>
    <mergeCell ref="Y103:AE103"/>
    <mergeCell ref="B102:D102"/>
    <mergeCell ref="E102:I102"/>
    <mergeCell ref="J102:N102"/>
    <mergeCell ref="O102:S102"/>
    <mergeCell ref="T102:X102"/>
    <mergeCell ref="Y102:AE102"/>
    <mergeCell ref="D97:E97"/>
    <mergeCell ref="J97:L97"/>
    <mergeCell ref="S97:T97"/>
    <mergeCell ref="B101:D101"/>
    <mergeCell ref="E101:X101"/>
    <mergeCell ref="Y101:AE101"/>
    <mergeCell ref="B91:E94"/>
    <mergeCell ref="G91:AK91"/>
    <mergeCell ref="G92:AJ92"/>
    <mergeCell ref="G93:AJ93"/>
    <mergeCell ref="G94:AJ94"/>
    <mergeCell ref="B96:W96"/>
    <mergeCell ref="B83:E86"/>
    <mergeCell ref="G83:AJ83"/>
    <mergeCell ref="G84:AJ84"/>
    <mergeCell ref="G85:AJ85"/>
    <mergeCell ref="G86:AK86"/>
    <mergeCell ref="B87:E90"/>
    <mergeCell ref="G87:AJ87"/>
    <mergeCell ref="G88:AJ88"/>
    <mergeCell ref="G89:AJ89"/>
    <mergeCell ref="G90:AJ90"/>
    <mergeCell ref="B75:E78"/>
    <mergeCell ref="G75:AJ75"/>
    <mergeCell ref="G76:AJ76"/>
    <mergeCell ref="G77:AJ77"/>
    <mergeCell ref="G78:AK78"/>
    <mergeCell ref="B79:E82"/>
    <mergeCell ref="G79:AJ79"/>
    <mergeCell ref="G80:AJ80"/>
    <mergeCell ref="G81:AJ81"/>
    <mergeCell ref="G82:AJ82"/>
    <mergeCell ref="B69:AK69"/>
    <mergeCell ref="B70:E70"/>
    <mergeCell ref="F70:AJ70"/>
    <mergeCell ref="B71:E74"/>
    <mergeCell ref="G71:AK71"/>
    <mergeCell ref="G72:AJ72"/>
    <mergeCell ref="G73:AJ73"/>
    <mergeCell ref="G74:AJ74"/>
    <mergeCell ref="AB66:AE66"/>
    <mergeCell ref="AF66:AK66"/>
    <mergeCell ref="E67:G67"/>
    <mergeCell ref="H67:N67"/>
    <mergeCell ref="R67:T67"/>
    <mergeCell ref="U67:AA67"/>
    <mergeCell ref="AB67:AE67"/>
    <mergeCell ref="AF67:AK67"/>
    <mergeCell ref="B66:D67"/>
    <mergeCell ref="E66:G66"/>
    <mergeCell ref="H66:N66"/>
    <mergeCell ref="O66:Q67"/>
    <mergeCell ref="R66:T66"/>
    <mergeCell ref="U66:AA66"/>
    <mergeCell ref="B63:D64"/>
    <mergeCell ref="E63:G63"/>
    <mergeCell ref="H63:Q63"/>
    <mergeCell ref="R63:T64"/>
    <mergeCell ref="V63:W63"/>
    <mergeCell ref="Y63:Z63"/>
    <mergeCell ref="E64:G64"/>
    <mergeCell ref="H64:Q64"/>
    <mergeCell ref="U64:AK64"/>
    <mergeCell ref="E58:F58"/>
    <mergeCell ref="H58:I58"/>
    <mergeCell ref="K58:L58"/>
    <mergeCell ref="O58:Q58"/>
    <mergeCell ref="R58:AI58"/>
    <mergeCell ref="O59:Q59"/>
    <mergeCell ref="R59:S59"/>
    <mergeCell ref="T59:X59"/>
    <mergeCell ref="Y59:Z59"/>
    <mergeCell ref="AA59:AI59"/>
    <mergeCell ref="C49:AK49"/>
    <mergeCell ref="C50:AK50"/>
    <mergeCell ref="C51:AK51"/>
    <mergeCell ref="C52:AK52"/>
    <mergeCell ref="AK54:AK55"/>
    <mergeCell ref="C55:AI56"/>
    <mergeCell ref="T21:T23"/>
    <mergeCell ref="U21:U23"/>
    <mergeCell ref="AK26:AK27"/>
    <mergeCell ref="AN26:BK27"/>
    <mergeCell ref="C46:AK46"/>
    <mergeCell ref="AN48:BK48"/>
    <mergeCell ref="B18:M20"/>
    <mergeCell ref="N18:R20"/>
    <mergeCell ref="S18:S20"/>
    <mergeCell ref="T18:T20"/>
    <mergeCell ref="U18:U20"/>
    <mergeCell ref="AD18:AK24"/>
    <mergeCell ref="W20:AC21"/>
    <mergeCell ref="B21:M23"/>
    <mergeCell ref="N21:R23"/>
    <mergeCell ref="S21:S23"/>
    <mergeCell ref="AK14:AK15"/>
    <mergeCell ref="AN14:BK15"/>
    <mergeCell ref="B15:M17"/>
    <mergeCell ref="N15:R17"/>
    <mergeCell ref="S15:S17"/>
    <mergeCell ref="T15:T17"/>
    <mergeCell ref="U15:U17"/>
    <mergeCell ref="Y9:AB9"/>
    <mergeCell ref="AC9:AF9"/>
    <mergeCell ref="B10:M11"/>
    <mergeCell ref="B12:M14"/>
    <mergeCell ref="N12:R14"/>
    <mergeCell ref="S12:S14"/>
    <mergeCell ref="T12:T14"/>
    <mergeCell ref="U12:U14"/>
    <mergeCell ref="W14:AC15"/>
    <mergeCell ref="U8:X8"/>
    <mergeCell ref="Z8:AB8"/>
    <mergeCell ref="AD8:AF8"/>
    <mergeCell ref="AM8:AM9"/>
    <mergeCell ref="AN8:BK10"/>
    <mergeCell ref="G9:H9"/>
    <mergeCell ref="I9:L9"/>
    <mergeCell ref="M9:P9"/>
    <mergeCell ref="Q9:T9"/>
    <mergeCell ref="U9:X9"/>
    <mergeCell ref="AC5:AK5"/>
    <mergeCell ref="B7:F7"/>
    <mergeCell ref="G7:H7"/>
    <mergeCell ref="I7:X7"/>
    <mergeCell ref="Y7:AF7"/>
    <mergeCell ref="B8:F9"/>
    <mergeCell ref="G8:H8"/>
    <mergeCell ref="I8:L8"/>
    <mergeCell ref="M8:P8"/>
    <mergeCell ref="Q8:T8"/>
    <mergeCell ref="B5:F5"/>
    <mergeCell ref="G5:M5"/>
    <mergeCell ref="N5:P5"/>
    <mergeCell ref="Q5:S5"/>
    <mergeCell ref="T5:V5"/>
    <mergeCell ref="W5:AB5"/>
    <mergeCell ref="AA1:AC1"/>
    <mergeCell ref="AD1:AK1"/>
    <mergeCell ref="B2:AK2"/>
    <mergeCell ref="B4:F4"/>
    <mergeCell ref="G4:M4"/>
    <mergeCell ref="N4:S4"/>
    <mergeCell ref="T4:V4"/>
    <mergeCell ref="W4:AB4"/>
    <mergeCell ref="AC4:AK4"/>
  </mergeCells>
  <phoneticPr fontId="5"/>
  <conditionalFormatting sqref="C42:AK44">
    <cfRule type="expression" dxfId="7" priority="8">
      <formula>$AM$8=2</formula>
    </cfRule>
  </conditionalFormatting>
  <conditionalFormatting sqref="T5:V5">
    <cfRule type="expression" dxfId="6" priority="7">
      <formula>OR($AC$5="訪問型サービス（総合事業）",$AC$5="通所型サービス（総合事業）")</formula>
    </cfRule>
  </conditionalFormatting>
  <conditionalFormatting sqref="AD18:AK24">
    <cfRule type="expression" dxfId="5" priority="6">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type="list" allowBlank="1" showInputMessage="1" showErrorMessage="1" sqref="O97">
      <formula1>"1,2,3,6,7,8,9,10,11,12"</formula1>
    </dataValidation>
    <dataValidation type="list" allowBlank="1" showInputMessage="1" showErrorMessage="1" sqref="M97 F97">
      <formula1>"6,7"</formula1>
    </dataValidation>
    <dataValidation type="list" allowBlank="1" showInputMessage="1" showErrorMessage="1" sqref="Q5:S5">
      <formula1>INDIRECT(N5)</formula1>
    </dataValidation>
    <dataValidation type="list" allowBlank="1" showInputMessage="1" showErrorMessage="1" sqref="AC5">
      <formula1>サービス名</formula1>
    </dataValidation>
    <dataValidation imeMode="hiragana" allowBlank="1" showInputMessage="1" showErrorMessage="1" sqref="T59"/>
    <dataValidation imeMode="halfAlpha" allowBlank="1" showInputMessage="1" showErrorMessage="1" sqref="K58:L58 E58:F58 H58:I58"/>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29" r:id="rId8" name="Group Box 5">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38" r:id="rId17" name="Group Box 14">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41" r:id="rId20" name="Group Box 17">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'[（別紙様式７）（加算未策定事業者用）処遇改善計画書・実績報告書（令和６年度）.xlsx]【参考】数式用2'!#REF!</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340" customWidth="1"/>
    <col min="2" max="2" width="18.5" style="340" customWidth="1"/>
    <col min="3" max="3" width="28" style="340" customWidth="1"/>
    <col min="4" max="4" width="42.875" style="340" customWidth="1"/>
    <col min="5" max="5" width="37.75" style="340" customWidth="1"/>
    <col min="6" max="6" width="38.625" style="340" customWidth="1"/>
    <col min="7" max="7" width="15" style="340" customWidth="1"/>
    <col min="8" max="8" width="39" style="340" customWidth="1"/>
    <col min="9" max="9" width="36.625" style="340" customWidth="1"/>
    <col min="10" max="257" width="8.875" style="310"/>
    <col min="258" max="258" width="7.625" style="310" customWidth="1"/>
    <col min="259" max="259" width="12.625" style="310" customWidth="1"/>
    <col min="260" max="260" width="16.125" style="310" customWidth="1"/>
    <col min="261" max="261" width="40.5" style="310" bestFit="1" customWidth="1"/>
    <col min="262" max="262" width="55.625" style="310" customWidth="1"/>
    <col min="263" max="263" width="18.625" style="310" customWidth="1"/>
    <col min="264" max="264" width="20.625" style="310" customWidth="1"/>
    <col min="265" max="265" width="22.625" style="310" customWidth="1"/>
    <col min="266" max="513" width="8.875" style="310"/>
    <col min="514" max="514" width="7.625" style="310" customWidth="1"/>
    <col min="515" max="515" width="12.625" style="310" customWidth="1"/>
    <col min="516" max="516" width="16.125" style="310" customWidth="1"/>
    <col min="517" max="517" width="40.5" style="310" bestFit="1" customWidth="1"/>
    <col min="518" max="518" width="55.625" style="310" customWidth="1"/>
    <col min="519" max="519" width="18.625" style="310" customWidth="1"/>
    <col min="520" max="520" width="20.625" style="310" customWidth="1"/>
    <col min="521" max="521" width="22.625" style="310" customWidth="1"/>
    <col min="522" max="769" width="8.875" style="310"/>
    <col min="770" max="770" width="7.625" style="310" customWidth="1"/>
    <col min="771" max="771" width="12.625" style="310" customWidth="1"/>
    <col min="772" max="772" width="16.125" style="310" customWidth="1"/>
    <col min="773" max="773" width="40.5" style="310" bestFit="1" customWidth="1"/>
    <col min="774" max="774" width="55.625" style="310" customWidth="1"/>
    <col min="775" max="775" width="18.625" style="310" customWidth="1"/>
    <col min="776" max="776" width="20.625" style="310" customWidth="1"/>
    <col min="777" max="777" width="22.625" style="310" customWidth="1"/>
    <col min="778" max="1025" width="8.875" style="310"/>
    <col min="1026" max="1026" width="7.625" style="310" customWidth="1"/>
    <col min="1027" max="1027" width="12.625" style="310" customWidth="1"/>
    <col min="1028" max="1028" width="16.125" style="310" customWidth="1"/>
    <col min="1029" max="1029" width="40.5" style="310" bestFit="1" customWidth="1"/>
    <col min="1030" max="1030" width="55.625" style="310" customWidth="1"/>
    <col min="1031" max="1031" width="18.625" style="310" customWidth="1"/>
    <col min="1032" max="1032" width="20.625" style="310" customWidth="1"/>
    <col min="1033" max="1033" width="22.625" style="310" customWidth="1"/>
    <col min="1034" max="1281" width="8.875" style="310"/>
    <col min="1282" max="1282" width="7.625" style="310" customWidth="1"/>
    <col min="1283" max="1283" width="12.625" style="310" customWidth="1"/>
    <col min="1284" max="1284" width="16.125" style="310" customWidth="1"/>
    <col min="1285" max="1285" width="40.5" style="310" bestFit="1" customWidth="1"/>
    <col min="1286" max="1286" width="55.625" style="310" customWidth="1"/>
    <col min="1287" max="1287" width="18.625" style="310" customWidth="1"/>
    <col min="1288" max="1288" width="20.625" style="310" customWidth="1"/>
    <col min="1289" max="1289" width="22.625" style="310" customWidth="1"/>
    <col min="1290" max="1537" width="8.875" style="310"/>
    <col min="1538" max="1538" width="7.625" style="310" customWidth="1"/>
    <col min="1539" max="1539" width="12.625" style="310" customWidth="1"/>
    <col min="1540" max="1540" width="16.125" style="310" customWidth="1"/>
    <col min="1541" max="1541" width="40.5" style="310" bestFit="1" customWidth="1"/>
    <col min="1542" max="1542" width="55.625" style="310" customWidth="1"/>
    <col min="1543" max="1543" width="18.625" style="310" customWidth="1"/>
    <col min="1544" max="1544" width="20.625" style="310" customWidth="1"/>
    <col min="1545" max="1545" width="22.625" style="310" customWidth="1"/>
    <col min="1546" max="1793" width="8.875" style="310"/>
    <col min="1794" max="1794" width="7.625" style="310" customWidth="1"/>
    <col min="1795" max="1795" width="12.625" style="310" customWidth="1"/>
    <col min="1796" max="1796" width="16.125" style="310" customWidth="1"/>
    <col min="1797" max="1797" width="40.5" style="310" bestFit="1" customWidth="1"/>
    <col min="1798" max="1798" width="55.625" style="310" customWidth="1"/>
    <col min="1799" max="1799" width="18.625" style="310" customWidth="1"/>
    <col min="1800" max="1800" width="20.625" style="310" customWidth="1"/>
    <col min="1801" max="1801" width="22.625" style="310" customWidth="1"/>
    <col min="1802" max="2049" width="8.875" style="310"/>
    <col min="2050" max="2050" width="7.625" style="310" customWidth="1"/>
    <col min="2051" max="2051" width="12.625" style="310" customWidth="1"/>
    <col min="2052" max="2052" width="16.125" style="310" customWidth="1"/>
    <col min="2053" max="2053" width="40.5" style="310" bestFit="1" customWidth="1"/>
    <col min="2054" max="2054" width="55.625" style="310" customWidth="1"/>
    <col min="2055" max="2055" width="18.625" style="310" customWidth="1"/>
    <col min="2056" max="2056" width="20.625" style="310" customWidth="1"/>
    <col min="2057" max="2057" width="22.625" style="310" customWidth="1"/>
    <col min="2058" max="2305" width="8.875" style="310"/>
    <col min="2306" max="2306" width="7.625" style="310" customWidth="1"/>
    <col min="2307" max="2307" width="12.625" style="310" customWidth="1"/>
    <col min="2308" max="2308" width="16.125" style="310" customWidth="1"/>
    <col min="2309" max="2309" width="40.5" style="310" bestFit="1" customWidth="1"/>
    <col min="2310" max="2310" width="55.625" style="310" customWidth="1"/>
    <col min="2311" max="2311" width="18.625" style="310" customWidth="1"/>
    <col min="2312" max="2312" width="20.625" style="310" customWidth="1"/>
    <col min="2313" max="2313" width="22.625" style="310" customWidth="1"/>
    <col min="2314" max="2561" width="8.875" style="310"/>
    <col min="2562" max="2562" width="7.625" style="310" customWidth="1"/>
    <col min="2563" max="2563" width="12.625" style="310" customWidth="1"/>
    <col min="2564" max="2564" width="16.125" style="310" customWidth="1"/>
    <col min="2565" max="2565" width="40.5" style="310" bestFit="1" customWidth="1"/>
    <col min="2566" max="2566" width="55.625" style="310" customWidth="1"/>
    <col min="2567" max="2567" width="18.625" style="310" customWidth="1"/>
    <col min="2568" max="2568" width="20.625" style="310" customWidth="1"/>
    <col min="2569" max="2569" width="22.625" style="310" customWidth="1"/>
    <col min="2570" max="2817" width="8.875" style="310"/>
    <col min="2818" max="2818" width="7.625" style="310" customWidth="1"/>
    <col min="2819" max="2819" width="12.625" style="310" customWidth="1"/>
    <col min="2820" max="2820" width="16.125" style="310" customWidth="1"/>
    <col min="2821" max="2821" width="40.5" style="310" bestFit="1" customWidth="1"/>
    <col min="2822" max="2822" width="55.625" style="310" customWidth="1"/>
    <col min="2823" max="2823" width="18.625" style="310" customWidth="1"/>
    <col min="2824" max="2824" width="20.625" style="310" customWidth="1"/>
    <col min="2825" max="2825" width="22.625" style="310" customWidth="1"/>
    <col min="2826" max="3073" width="8.875" style="310"/>
    <col min="3074" max="3074" width="7.625" style="310" customWidth="1"/>
    <col min="3075" max="3075" width="12.625" style="310" customWidth="1"/>
    <col min="3076" max="3076" width="16.125" style="310" customWidth="1"/>
    <col min="3077" max="3077" width="40.5" style="310" bestFit="1" customWidth="1"/>
    <col min="3078" max="3078" width="55.625" style="310" customWidth="1"/>
    <col min="3079" max="3079" width="18.625" style="310" customWidth="1"/>
    <col min="3080" max="3080" width="20.625" style="310" customWidth="1"/>
    <col min="3081" max="3081" width="22.625" style="310" customWidth="1"/>
    <col min="3082" max="3329" width="8.875" style="310"/>
    <col min="3330" max="3330" width="7.625" style="310" customWidth="1"/>
    <col min="3331" max="3331" width="12.625" style="310" customWidth="1"/>
    <col min="3332" max="3332" width="16.125" style="310" customWidth="1"/>
    <col min="3333" max="3333" width="40.5" style="310" bestFit="1" customWidth="1"/>
    <col min="3334" max="3334" width="55.625" style="310" customWidth="1"/>
    <col min="3335" max="3335" width="18.625" style="310" customWidth="1"/>
    <col min="3336" max="3336" width="20.625" style="310" customWidth="1"/>
    <col min="3337" max="3337" width="22.625" style="310" customWidth="1"/>
    <col min="3338" max="3585" width="8.875" style="310"/>
    <col min="3586" max="3586" width="7.625" style="310" customWidth="1"/>
    <col min="3587" max="3587" width="12.625" style="310" customWidth="1"/>
    <col min="3588" max="3588" width="16.125" style="310" customWidth="1"/>
    <col min="3589" max="3589" width="40.5" style="310" bestFit="1" customWidth="1"/>
    <col min="3590" max="3590" width="55.625" style="310" customWidth="1"/>
    <col min="3591" max="3591" width="18.625" style="310" customWidth="1"/>
    <col min="3592" max="3592" width="20.625" style="310" customWidth="1"/>
    <col min="3593" max="3593" width="22.625" style="310" customWidth="1"/>
    <col min="3594" max="3841" width="8.875" style="310"/>
    <col min="3842" max="3842" width="7.625" style="310" customWidth="1"/>
    <col min="3843" max="3843" width="12.625" style="310" customWidth="1"/>
    <col min="3844" max="3844" width="16.125" style="310" customWidth="1"/>
    <col min="3845" max="3845" width="40.5" style="310" bestFit="1" customWidth="1"/>
    <col min="3846" max="3846" width="55.625" style="310" customWidth="1"/>
    <col min="3847" max="3847" width="18.625" style="310" customWidth="1"/>
    <col min="3848" max="3848" width="20.625" style="310" customWidth="1"/>
    <col min="3849" max="3849" width="22.625" style="310" customWidth="1"/>
    <col min="3850" max="4097" width="8.875" style="310"/>
    <col min="4098" max="4098" width="7.625" style="310" customWidth="1"/>
    <col min="4099" max="4099" width="12.625" style="310" customWidth="1"/>
    <col min="4100" max="4100" width="16.125" style="310" customWidth="1"/>
    <col min="4101" max="4101" width="40.5" style="310" bestFit="1" customWidth="1"/>
    <col min="4102" max="4102" width="55.625" style="310" customWidth="1"/>
    <col min="4103" max="4103" width="18.625" style="310" customWidth="1"/>
    <col min="4104" max="4104" width="20.625" style="310" customWidth="1"/>
    <col min="4105" max="4105" width="22.625" style="310" customWidth="1"/>
    <col min="4106" max="4353" width="8.875" style="310"/>
    <col min="4354" max="4354" width="7.625" style="310" customWidth="1"/>
    <col min="4355" max="4355" width="12.625" style="310" customWidth="1"/>
    <col min="4356" max="4356" width="16.125" style="310" customWidth="1"/>
    <col min="4357" max="4357" width="40.5" style="310" bestFit="1" customWidth="1"/>
    <col min="4358" max="4358" width="55.625" style="310" customWidth="1"/>
    <col min="4359" max="4359" width="18.625" style="310" customWidth="1"/>
    <col min="4360" max="4360" width="20.625" style="310" customWidth="1"/>
    <col min="4361" max="4361" width="22.625" style="310" customWidth="1"/>
    <col min="4362" max="4609" width="8.875" style="310"/>
    <col min="4610" max="4610" width="7.625" style="310" customWidth="1"/>
    <col min="4611" max="4611" width="12.625" style="310" customWidth="1"/>
    <col min="4612" max="4612" width="16.125" style="310" customWidth="1"/>
    <col min="4613" max="4613" width="40.5" style="310" bestFit="1" customWidth="1"/>
    <col min="4614" max="4614" width="55.625" style="310" customWidth="1"/>
    <col min="4615" max="4615" width="18.625" style="310" customWidth="1"/>
    <col min="4616" max="4616" width="20.625" style="310" customWidth="1"/>
    <col min="4617" max="4617" width="22.625" style="310" customWidth="1"/>
    <col min="4618" max="4865" width="8.875" style="310"/>
    <col min="4866" max="4866" width="7.625" style="310" customWidth="1"/>
    <col min="4867" max="4867" width="12.625" style="310" customWidth="1"/>
    <col min="4868" max="4868" width="16.125" style="310" customWidth="1"/>
    <col min="4869" max="4869" width="40.5" style="310" bestFit="1" customWidth="1"/>
    <col min="4870" max="4870" width="55.625" style="310" customWidth="1"/>
    <col min="4871" max="4871" width="18.625" style="310" customWidth="1"/>
    <col min="4872" max="4872" width="20.625" style="310" customWidth="1"/>
    <col min="4873" max="4873" width="22.625" style="310" customWidth="1"/>
    <col min="4874" max="5121" width="8.875" style="310"/>
    <col min="5122" max="5122" width="7.625" style="310" customWidth="1"/>
    <col min="5123" max="5123" width="12.625" style="310" customWidth="1"/>
    <col min="5124" max="5124" width="16.125" style="310" customWidth="1"/>
    <col min="5125" max="5125" width="40.5" style="310" bestFit="1" customWidth="1"/>
    <col min="5126" max="5126" width="55.625" style="310" customWidth="1"/>
    <col min="5127" max="5127" width="18.625" style="310" customWidth="1"/>
    <col min="5128" max="5128" width="20.625" style="310" customWidth="1"/>
    <col min="5129" max="5129" width="22.625" style="310" customWidth="1"/>
    <col min="5130" max="5377" width="8.875" style="310"/>
    <col min="5378" max="5378" width="7.625" style="310" customWidth="1"/>
    <col min="5379" max="5379" width="12.625" style="310" customWidth="1"/>
    <col min="5380" max="5380" width="16.125" style="310" customWidth="1"/>
    <col min="5381" max="5381" width="40.5" style="310" bestFit="1" customWidth="1"/>
    <col min="5382" max="5382" width="55.625" style="310" customWidth="1"/>
    <col min="5383" max="5383" width="18.625" style="310" customWidth="1"/>
    <col min="5384" max="5384" width="20.625" style="310" customWidth="1"/>
    <col min="5385" max="5385" width="22.625" style="310" customWidth="1"/>
    <col min="5386" max="5633" width="8.875" style="310"/>
    <col min="5634" max="5634" width="7.625" style="310" customWidth="1"/>
    <col min="5635" max="5635" width="12.625" style="310" customWidth="1"/>
    <col min="5636" max="5636" width="16.125" style="310" customWidth="1"/>
    <col min="5637" max="5637" width="40.5" style="310" bestFit="1" customWidth="1"/>
    <col min="5638" max="5638" width="55.625" style="310" customWidth="1"/>
    <col min="5639" max="5639" width="18.625" style="310" customWidth="1"/>
    <col min="5640" max="5640" width="20.625" style="310" customWidth="1"/>
    <col min="5641" max="5641" width="22.625" style="310" customWidth="1"/>
    <col min="5642" max="5889" width="8.875" style="310"/>
    <col min="5890" max="5890" width="7.625" style="310" customWidth="1"/>
    <col min="5891" max="5891" width="12.625" style="310" customWidth="1"/>
    <col min="5892" max="5892" width="16.125" style="310" customWidth="1"/>
    <col min="5893" max="5893" width="40.5" style="310" bestFit="1" customWidth="1"/>
    <col min="5894" max="5894" width="55.625" style="310" customWidth="1"/>
    <col min="5895" max="5895" width="18.625" style="310" customWidth="1"/>
    <col min="5896" max="5896" width="20.625" style="310" customWidth="1"/>
    <col min="5897" max="5897" width="22.625" style="310" customWidth="1"/>
    <col min="5898" max="6145" width="8.875" style="310"/>
    <col min="6146" max="6146" width="7.625" style="310" customWidth="1"/>
    <col min="6147" max="6147" width="12.625" style="310" customWidth="1"/>
    <col min="6148" max="6148" width="16.125" style="310" customWidth="1"/>
    <col min="6149" max="6149" width="40.5" style="310" bestFit="1" customWidth="1"/>
    <col min="6150" max="6150" width="55.625" style="310" customWidth="1"/>
    <col min="6151" max="6151" width="18.625" style="310" customWidth="1"/>
    <col min="6152" max="6152" width="20.625" style="310" customWidth="1"/>
    <col min="6153" max="6153" width="22.625" style="310" customWidth="1"/>
    <col min="6154" max="6401" width="8.875" style="310"/>
    <col min="6402" max="6402" width="7.625" style="310" customWidth="1"/>
    <col min="6403" max="6403" width="12.625" style="310" customWidth="1"/>
    <col min="6404" max="6404" width="16.125" style="310" customWidth="1"/>
    <col min="6405" max="6405" width="40.5" style="310" bestFit="1" customWidth="1"/>
    <col min="6406" max="6406" width="55.625" style="310" customWidth="1"/>
    <col min="6407" max="6407" width="18.625" style="310" customWidth="1"/>
    <col min="6408" max="6408" width="20.625" style="310" customWidth="1"/>
    <col min="6409" max="6409" width="22.625" style="310" customWidth="1"/>
    <col min="6410" max="6657" width="8.875" style="310"/>
    <col min="6658" max="6658" width="7.625" style="310" customWidth="1"/>
    <col min="6659" max="6659" width="12.625" style="310" customWidth="1"/>
    <col min="6660" max="6660" width="16.125" style="310" customWidth="1"/>
    <col min="6661" max="6661" width="40.5" style="310" bestFit="1" customWidth="1"/>
    <col min="6662" max="6662" width="55.625" style="310" customWidth="1"/>
    <col min="6663" max="6663" width="18.625" style="310" customWidth="1"/>
    <col min="6664" max="6664" width="20.625" style="310" customWidth="1"/>
    <col min="6665" max="6665" width="22.625" style="310" customWidth="1"/>
    <col min="6666" max="6913" width="8.875" style="310"/>
    <col min="6914" max="6914" width="7.625" style="310" customWidth="1"/>
    <col min="6915" max="6915" width="12.625" style="310" customWidth="1"/>
    <col min="6916" max="6916" width="16.125" style="310" customWidth="1"/>
    <col min="6917" max="6917" width="40.5" style="310" bestFit="1" customWidth="1"/>
    <col min="6918" max="6918" width="55.625" style="310" customWidth="1"/>
    <col min="6919" max="6919" width="18.625" style="310" customWidth="1"/>
    <col min="6920" max="6920" width="20.625" style="310" customWidth="1"/>
    <col min="6921" max="6921" width="22.625" style="310" customWidth="1"/>
    <col min="6922" max="7169" width="8.875" style="310"/>
    <col min="7170" max="7170" width="7.625" style="310" customWidth="1"/>
    <col min="7171" max="7171" width="12.625" style="310" customWidth="1"/>
    <col min="7172" max="7172" width="16.125" style="310" customWidth="1"/>
    <col min="7173" max="7173" width="40.5" style="310" bestFit="1" customWidth="1"/>
    <col min="7174" max="7174" width="55.625" style="310" customWidth="1"/>
    <col min="7175" max="7175" width="18.625" style="310" customWidth="1"/>
    <col min="7176" max="7176" width="20.625" style="310" customWidth="1"/>
    <col min="7177" max="7177" width="22.625" style="310" customWidth="1"/>
    <col min="7178" max="7425" width="8.875" style="310"/>
    <col min="7426" max="7426" width="7.625" style="310" customWidth="1"/>
    <col min="7427" max="7427" width="12.625" style="310" customWidth="1"/>
    <col min="7428" max="7428" width="16.125" style="310" customWidth="1"/>
    <col min="7429" max="7429" width="40.5" style="310" bestFit="1" customWidth="1"/>
    <col min="7430" max="7430" width="55.625" style="310" customWidth="1"/>
    <col min="7431" max="7431" width="18.625" style="310" customWidth="1"/>
    <col min="7432" max="7432" width="20.625" style="310" customWidth="1"/>
    <col min="7433" max="7433" width="22.625" style="310" customWidth="1"/>
    <col min="7434" max="7681" width="8.875" style="310"/>
    <col min="7682" max="7682" width="7.625" style="310" customWidth="1"/>
    <col min="7683" max="7683" width="12.625" style="310" customWidth="1"/>
    <col min="7684" max="7684" width="16.125" style="310" customWidth="1"/>
    <col min="7685" max="7685" width="40.5" style="310" bestFit="1" customWidth="1"/>
    <col min="7686" max="7686" width="55.625" style="310" customWidth="1"/>
    <col min="7687" max="7687" width="18.625" style="310" customWidth="1"/>
    <col min="7688" max="7688" width="20.625" style="310" customWidth="1"/>
    <col min="7689" max="7689" width="22.625" style="310" customWidth="1"/>
    <col min="7690" max="7937" width="8.875" style="310"/>
    <col min="7938" max="7938" width="7.625" style="310" customWidth="1"/>
    <col min="7939" max="7939" width="12.625" style="310" customWidth="1"/>
    <col min="7940" max="7940" width="16.125" style="310" customWidth="1"/>
    <col min="7941" max="7941" width="40.5" style="310" bestFit="1" customWidth="1"/>
    <col min="7942" max="7942" width="55.625" style="310" customWidth="1"/>
    <col min="7943" max="7943" width="18.625" style="310" customWidth="1"/>
    <col min="7944" max="7944" width="20.625" style="310" customWidth="1"/>
    <col min="7945" max="7945" width="22.625" style="310" customWidth="1"/>
    <col min="7946" max="8193" width="8.875" style="310"/>
    <col min="8194" max="8194" width="7.625" style="310" customWidth="1"/>
    <col min="8195" max="8195" width="12.625" style="310" customWidth="1"/>
    <col min="8196" max="8196" width="16.125" style="310" customWidth="1"/>
    <col min="8197" max="8197" width="40.5" style="310" bestFit="1" customWidth="1"/>
    <col min="8198" max="8198" width="55.625" style="310" customWidth="1"/>
    <col min="8199" max="8199" width="18.625" style="310" customWidth="1"/>
    <col min="8200" max="8200" width="20.625" style="310" customWidth="1"/>
    <col min="8201" max="8201" width="22.625" style="310" customWidth="1"/>
    <col min="8202" max="8449" width="8.875" style="310"/>
    <col min="8450" max="8450" width="7.625" style="310" customWidth="1"/>
    <col min="8451" max="8451" width="12.625" style="310" customWidth="1"/>
    <col min="8452" max="8452" width="16.125" style="310" customWidth="1"/>
    <col min="8453" max="8453" width="40.5" style="310" bestFit="1" customWidth="1"/>
    <col min="8454" max="8454" width="55.625" style="310" customWidth="1"/>
    <col min="8455" max="8455" width="18.625" style="310" customWidth="1"/>
    <col min="8456" max="8456" width="20.625" style="310" customWidth="1"/>
    <col min="8457" max="8457" width="22.625" style="310" customWidth="1"/>
    <col min="8458" max="8705" width="8.875" style="310"/>
    <col min="8706" max="8706" width="7.625" style="310" customWidth="1"/>
    <col min="8707" max="8707" width="12.625" style="310" customWidth="1"/>
    <col min="8708" max="8708" width="16.125" style="310" customWidth="1"/>
    <col min="8709" max="8709" width="40.5" style="310" bestFit="1" customWidth="1"/>
    <col min="8710" max="8710" width="55.625" style="310" customWidth="1"/>
    <col min="8711" max="8711" width="18.625" style="310" customWidth="1"/>
    <col min="8712" max="8712" width="20.625" style="310" customWidth="1"/>
    <col min="8713" max="8713" width="22.625" style="310" customWidth="1"/>
    <col min="8714" max="8961" width="8.875" style="310"/>
    <col min="8962" max="8962" width="7.625" style="310" customWidth="1"/>
    <col min="8963" max="8963" width="12.625" style="310" customWidth="1"/>
    <col min="8964" max="8964" width="16.125" style="310" customWidth="1"/>
    <col min="8965" max="8965" width="40.5" style="310" bestFit="1" customWidth="1"/>
    <col min="8966" max="8966" width="55.625" style="310" customWidth="1"/>
    <col min="8967" max="8967" width="18.625" style="310" customWidth="1"/>
    <col min="8968" max="8968" width="20.625" style="310" customWidth="1"/>
    <col min="8969" max="8969" width="22.625" style="310" customWidth="1"/>
    <col min="8970" max="9217" width="8.875" style="310"/>
    <col min="9218" max="9218" width="7.625" style="310" customWidth="1"/>
    <col min="9219" max="9219" width="12.625" style="310" customWidth="1"/>
    <col min="9220" max="9220" width="16.125" style="310" customWidth="1"/>
    <col min="9221" max="9221" width="40.5" style="310" bestFit="1" customWidth="1"/>
    <col min="9222" max="9222" width="55.625" style="310" customWidth="1"/>
    <col min="9223" max="9223" width="18.625" style="310" customWidth="1"/>
    <col min="9224" max="9224" width="20.625" style="310" customWidth="1"/>
    <col min="9225" max="9225" width="22.625" style="310" customWidth="1"/>
    <col min="9226" max="9473" width="8.875" style="310"/>
    <col min="9474" max="9474" width="7.625" style="310" customWidth="1"/>
    <col min="9475" max="9475" width="12.625" style="310" customWidth="1"/>
    <col min="9476" max="9476" width="16.125" style="310" customWidth="1"/>
    <col min="9477" max="9477" width="40.5" style="310" bestFit="1" customWidth="1"/>
    <col min="9478" max="9478" width="55.625" style="310" customWidth="1"/>
    <col min="9479" max="9479" width="18.625" style="310" customWidth="1"/>
    <col min="9480" max="9480" width="20.625" style="310" customWidth="1"/>
    <col min="9481" max="9481" width="22.625" style="310" customWidth="1"/>
    <col min="9482" max="9729" width="8.875" style="310"/>
    <col min="9730" max="9730" width="7.625" style="310" customWidth="1"/>
    <col min="9731" max="9731" width="12.625" style="310" customWidth="1"/>
    <col min="9732" max="9732" width="16.125" style="310" customWidth="1"/>
    <col min="9733" max="9733" width="40.5" style="310" bestFit="1" customWidth="1"/>
    <col min="9734" max="9734" width="55.625" style="310" customWidth="1"/>
    <col min="9735" max="9735" width="18.625" style="310" customWidth="1"/>
    <col min="9736" max="9736" width="20.625" style="310" customWidth="1"/>
    <col min="9737" max="9737" width="22.625" style="310" customWidth="1"/>
    <col min="9738" max="9985" width="8.875" style="310"/>
    <col min="9986" max="9986" width="7.625" style="310" customWidth="1"/>
    <col min="9987" max="9987" width="12.625" style="310" customWidth="1"/>
    <col min="9988" max="9988" width="16.125" style="310" customWidth="1"/>
    <col min="9989" max="9989" width="40.5" style="310" bestFit="1" customWidth="1"/>
    <col min="9990" max="9990" width="55.625" style="310" customWidth="1"/>
    <col min="9991" max="9991" width="18.625" style="310" customWidth="1"/>
    <col min="9992" max="9992" width="20.625" style="310" customWidth="1"/>
    <col min="9993" max="9993" width="22.625" style="310" customWidth="1"/>
    <col min="9994" max="10241" width="8.875" style="310"/>
    <col min="10242" max="10242" width="7.625" style="310" customWidth="1"/>
    <col min="10243" max="10243" width="12.625" style="310" customWidth="1"/>
    <col min="10244" max="10244" width="16.125" style="310" customWidth="1"/>
    <col min="10245" max="10245" width="40.5" style="310" bestFit="1" customWidth="1"/>
    <col min="10246" max="10246" width="55.625" style="310" customWidth="1"/>
    <col min="10247" max="10247" width="18.625" style="310" customWidth="1"/>
    <col min="10248" max="10248" width="20.625" style="310" customWidth="1"/>
    <col min="10249" max="10249" width="22.625" style="310" customWidth="1"/>
    <col min="10250" max="10497" width="8.875" style="310"/>
    <col min="10498" max="10498" width="7.625" style="310" customWidth="1"/>
    <col min="10499" max="10499" width="12.625" style="310" customWidth="1"/>
    <col min="10500" max="10500" width="16.125" style="310" customWidth="1"/>
    <col min="10501" max="10501" width="40.5" style="310" bestFit="1" customWidth="1"/>
    <col min="10502" max="10502" width="55.625" style="310" customWidth="1"/>
    <col min="10503" max="10503" width="18.625" style="310" customWidth="1"/>
    <col min="10504" max="10504" width="20.625" style="310" customWidth="1"/>
    <col min="10505" max="10505" width="22.625" style="310" customWidth="1"/>
    <col min="10506" max="10753" width="8.875" style="310"/>
    <col min="10754" max="10754" width="7.625" style="310" customWidth="1"/>
    <col min="10755" max="10755" width="12.625" style="310" customWidth="1"/>
    <col min="10756" max="10756" width="16.125" style="310" customWidth="1"/>
    <col min="10757" max="10757" width="40.5" style="310" bestFit="1" customWidth="1"/>
    <col min="10758" max="10758" width="55.625" style="310" customWidth="1"/>
    <col min="10759" max="10759" width="18.625" style="310" customWidth="1"/>
    <col min="10760" max="10760" width="20.625" style="310" customWidth="1"/>
    <col min="10761" max="10761" width="22.625" style="310" customWidth="1"/>
    <col min="10762" max="11009" width="8.875" style="310"/>
    <col min="11010" max="11010" width="7.625" style="310" customWidth="1"/>
    <col min="11011" max="11011" width="12.625" style="310" customWidth="1"/>
    <col min="11012" max="11012" width="16.125" style="310" customWidth="1"/>
    <col min="11013" max="11013" width="40.5" style="310" bestFit="1" customWidth="1"/>
    <col min="11014" max="11014" width="55.625" style="310" customWidth="1"/>
    <col min="11015" max="11015" width="18.625" style="310" customWidth="1"/>
    <col min="11016" max="11016" width="20.625" style="310" customWidth="1"/>
    <col min="11017" max="11017" width="22.625" style="310" customWidth="1"/>
    <col min="11018" max="11265" width="8.875" style="310"/>
    <col min="11266" max="11266" width="7.625" style="310" customWidth="1"/>
    <col min="11267" max="11267" width="12.625" style="310" customWidth="1"/>
    <col min="11268" max="11268" width="16.125" style="310" customWidth="1"/>
    <col min="11269" max="11269" width="40.5" style="310" bestFit="1" customWidth="1"/>
    <col min="11270" max="11270" width="55.625" style="310" customWidth="1"/>
    <col min="11271" max="11271" width="18.625" style="310" customWidth="1"/>
    <col min="11272" max="11272" width="20.625" style="310" customWidth="1"/>
    <col min="11273" max="11273" width="22.625" style="310" customWidth="1"/>
    <col min="11274" max="11521" width="8.875" style="310"/>
    <col min="11522" max="11522" width="7.625" style="310" customWidth="1"/>
    <col min="11523" max="11523" width="12.625" style="310" customWidth="1"/>
    <col min="11524" max="11524" width="16.125" style="310" customWidth="1"/>
    <col min="11525" max="11525" width="40.5" style="310" bestFit="1" customWidth="1"/>
    <col min="11526" max="11526" width="55.625" style="310" customWidth="1"/>
    <col min="11527" max="11527" width="18.625" style="310" customWidth="1"/>
    <col min="11528" max="11528" width="20.625" style="310" customWidth="1"/>
    <col min="11529" max="11529" width="22.625" style="310" customWidth="1"/>
    <col min="11530" max="11777" width="8.875" style="310"/>
    <col min="11778" max="11778" width="7.625" style="310" customWidth="1"/>
    <col min="11779" max="11779" width="12.625" style="310" customWidth="1"/>
    <col min="11780" max="11780" width="16.125" style="310" customWidth="1"/>
    <col min="11781" max="11781" width="40.5" style="310" bestFit="1" customWidth="1"/>
    <col min="11782" max="11782" width="55.625" style="310" customWidth="1"/>
    <col min="11783" max="11783" width="18.625" style="310" customWidth="1"/>
    <col min="11784" max="11784" width="20.625" style="310" customWidth="1"/>
    <col min="11785" max="11785" width="22.625" style="310" customWidth="1"/>
    <col min="11786" max="12033" width="8.875" style="310"/>
    <col min="12034" max="12034" width="7.625" style="310" customWidth="1"/>
    <col min="12035" max="12035" width="12.625" style="310" customWidth="1"/>
    <col min="12036" max="12036" width="16.125" style="310" customWidth="1"/>
    <col min="12037" max="12037" width="40.5" style="310" bestFit="1" customWidth="1"/>
    <col min="12038" max="12038" width="55.625" style="310" customWidth="1"/>
    <col min="12039" max="12039" width="18.625" style="310" customWidth="1"/>
    <col min="12040" max="12040" width="20.625" style="310" customWidth="1"/>
    <col min="12041" max="12041" width="22.625" style="310" customWidth="1"/>
    <col min="12042" max="12289" width="8.875" style="310"/>
    <col min="12290" max="12290" width="7.625" style="310" customWidth="1"/>
    <col min="12291" max="12291" width="12.625" style="310" customWidth="1"/>
    <col min="12292" max="12292" width="16.125" style="310" customWidth="1"/>
    <col min="12293" max="12293" width="40.5" style="310" bestFit="1" customWidth="1"/>
    <col min="12294" max="12294" width="55.625" style="310" customWidth="1"/>
    <col min="12295" max="12295" width="18.625" style="310" customWidth="1"/>
    <col min="12296" max="12296" width="20.625" style="310" customWidth="1"/>
    <col min="12297" max="12297" width="22.625" style="310" customWidth="1"/>
    <col min="12298" max="12545" width="8.875" style="310"/>
    <col min="12546" max="12546" width="7.625" style="310" customWidth="1"/>
    <col min="12547" max="12547" width="12.625" style="310" customWidth="1"/>
    <col min="12548" max="12548" width="16.125" style="310" customWidth="1"/>
    <col min="12549" max="12549" width="40.5" style="310" bestFit="1" customWidth="1"/>
    <col min="12550" max="12550" width="55.625" style="310" customWidth="1"/>
    <col min="12551" max="12551" width="18.625" style="310" customWidth="1"/>
    <col min="12552" max="12552" width="20.625" style="310" customWidth="1"/>
    <col min="12553" max="12553" width="22.625" style="310" customWidth="1"/>
    <col min="12554" max="12801" width="8.875" style="310"/>
    <col min="12802" max="12802" width="7.625" style="310" customWidth="1"/>
    <col min="12803" max="12803" width="12.625" style="310" customWidth="1"/>
    <col min="12804" max="12804" width="16.125" style="310" customWidth="1"/>
    <col min="12805" max="12805" width="40.5" style="310" bestFit="1" customWidth="1"/>
    <col min="12806" max="12806" width="55.625" style="310" customWidth="1"/>
    <col min="12807" max="12807" width="18.625" style="310" customWidth="1"/>
    <col min="12808" max="12808" width="20.625" style="310" customWidth="1"/>
    <col min="12809" max="12809" width="22.625" style="310" customWidth="1"/>
    <col min="12810" max="13057" width="8.875" style="310"/>
    <col min="13058" max="13058" width="7.625" style="310" customWidth="1"/>
    <col min="13059" max="13059" width="12.625" style="310" customWidth="1"/>
    <col min="13060" max="13060" width="16.125" style="310" customWidth="1"/>
    <col min="13061" max="13061" width="40.5" style="310" bestFit="1" customWidth="1"/>
    <col min="13062" max="13062" width="55.625" style="310" customWidth="1"/>
    <col min="13063" max="13063" width="18.625" style="310" customWidth="1"/>
    <col min="13064" max="13064" width="20.625" style="310" customWidth="1"/>
    <col min="13065" max="13065" width="22.625" style="310" customWidth="1"/>
    <col min="13066" max="13313" width="8.875" style="310"/>
    <col min="13314" max="13314" width="7.625" style="310" customWidth="1"/>
    <col min="13315" max="13315" width="12.625" style="310" customWidth="1"/>
    <col min="13316" max="13316" width="16.125" style="310" customWidth="1"/>
    <col min="13317" max="13317" width="40.5" style="310" bestFit="1" customWidth="1"/>
    <col min="13318" max="13318" width="55.625" style="310" customWidth="1"/>
    <col min="13319" max="13319" width="18.625" style="310" customWidth="1"/>
    <col min="13320" max="13320" width="20.625" style="310" customWidth="1"/>
    <col min="13321" max="13321" width="22.625" style="310" customWidth="1"/>
    <col min="13322" max="13569" width="8.875" style="310"/>
    <col min="13570" max="13570" width="7.625" style="310" customWidth="1"/>
    <col min="13571" max="13571" width="12.625" style="310" customWidth="1"/>
    <col min="13572" max="13572" width="16.125" style="310" customWidth="1"/>
    <col min="13573" max="13573" width="40.5" style="310" bestFit="1" customWidth="1"/>
    <col min="13574" max="13574" width="55.625" style="310" customWidth="1"/>
    <col min="13575" max="13575" width="18.625" style="310" customWidth="1"/>
    <col min="13576" max="13576" width="20.625" style="310" customWidth="1"/>
    <col min="13577" max="13577" width="22.625" style="310" customWidth="1"/>
    <col min="13578" max="13825" width="8.875" style="310"/>
    <col min="13826" max="13826" width="7.625" style="310" customWidth="1"/>
    <col min="13827" max="13827" width="12.625" style="310" customWidth="1"/>
    <col min="13828" max="13828" width="16.125" style="310" customWidth="1"/>
    <col min="13829" max="13829" width="40.5" style="310" bestFit="1" customWidth="1"/>
    <col min="13830" max="13830" width="55.625" style="310" customWidth="1"/>
    <col min="13831" max="13831" width="18.625" style="310" customWidth="1"/>
    <col min="13832" max="13832" width="20.625" style="310" customWidth="1"/>
    <col min="13833" max="13833" width="22.625" style="310" customWidth="1"/>
    <col min="13834" max="14081" width="8.875" style="310"/>
    <col min="14082" max="14082" width="7.625" style="310" customWidth="1"/>
    <col min="14083" max="14083" width="12.625" style="310" customWidth="1"/>
    <col min="14084" max="14084" width="16.125" style="310" customWidth="1"/>
    <col min="14085" max="14085" width="40.5" style="310" bestFit="1" customWidth="1"/>
    <col min="14086" max="14086" width="55.625" style="310" customWidth="1"/>
    <col min="14087" max="14087" width="18.625" style="310" customWidth="1"/>
    <col min="14088" max="14088" width="20.625" style="310" customWidth="1"/>
    <col min="14089" max="14089" width="22.625" style="310" customWidth="1"/>
    <col min="14090" max="14337" width="8.875" style="310"/>
    <col min="14338" max="14338" width="7.625" style="310" customWidth="1"/>
    <col min="14339" max="14339" width="12.625" style="310" customWidth="1"/>
    <col min="14340" max="14340" width="16.125" style="310" customWidth="1"/>
    <col min="14341" max="14341" width="40.5" style="310" bestFit="1" customWidth="1"/>
    <col min="14342" max="14342" width="55.625" style="310" customWidth="1"/>
    <col min="14343" max="14343" width="18.625" style="310" customWidth="1"/>
    <col min="14344" max="14344" width="20.625" style="310" customWidth="1"/>
    <col min="14345" max="14345" width="22.625" style="310" customWidth="1"/>
    <col min="14346" max="14593" width="8.875" style="310"/>
    <col min="14594" max="14594" width="7.625" style="310" customWidth="1"/>
    <col min="14595" max="14595" width="12.625" style="310" customWidth="1"/>
    <col min="14596" max="14596" width="16.125" style="310" customWidth="1"/>
    <col min="14597" max="14597" width="40.5" style="310" bestFit="1" customWidth="1"/>
    <col min="14598" max="14598" width="55.625" style="310" customWidth="1"/>
    <col min="14599" max="14599" width="18.625" style="310" customWidth="1"/>
    <col min="14600" max="14600" width="20.625" style="310" customWidth="1"/>
    <col min="14601" max="14601" width="22.625" style="310" customWidth="1"/>
    <col min="14602" max="14849" width="8.875" style="310"/>
    <col min="14850" max="14850" width="7.625" style="310" customWidth="1"/>
    <col min="14851" max="14851" width="12.625" style="310" customWidth="1"/>
    <col min="14852" max="14852" width="16.125" style="310" customWidth="1"/>
    <col min="14853" max="14853" width="40.5" style="310" bestFit="1" customWidth="1"/>
    <col min="14854" max="14854" width="55.625" style="310" customWidth="1"/>
    <col min="14855" max="14855" width="18.625" style="310" customWidth="1"/>
    <col min="14856" max="14856" width="20.625" style="310" customWidth="1"/>
    <col min="14857" max="14857" width="22.625" style="310" customWidth="1"/>
    <col min="14858" max="15105" width="8.875" style="310"/>
    <col min="15106" max="15106" width="7.625" style="310" customWidth="1"/>
    <col min="15107" max="15107" width="12.625" style="310" customWidth="1"/>
    <col min="15108" max="15108" width="16.125" style="310" customWidth="1"/>
    <col min="15109" max="15109" width="40.5" style="310" bestFit="1" customWidth="1"/>
    <col min="15110" max="15110" width="55.625" style="310" customWidth="1"/>
    <col min="15111" max="15111" width="18.625" style="310" customWidth="1"/>
    <col min="15112" max="15112" width="20.625" style="310" customWidth="1"/>
    <col min="15113" max="15113" width="22.625" style="310" customWidth="1"/>
    <col min="15114" max="15361" width="8.875" style="310"/>
    <col min="15362" max="15362" width="7.625" style="310" customWidth="1"/>
    <col min="15363" max="15363" width="12.625" style="310" customWidth="1"/>
    <col min="15364" max="15364" width="16.125" style="310" customWidth="1"/>
    <col min="15365" max="15365" width="40.5" style="310" bestFit="1" customWidth="1"/>
    <col min="15366" max="15366" width="55.625" style="310" customWidth="1"/>
    <col min="15367" max="15367" width="18.625" style="310" customWidth="1"/>
    <col min="15368" max="15368" width="20.625" style="310" customWidth="1"/>
    <col min="15369" max="15369" width="22.625" style="310" customWidth="1"/>
    <col min="15370" max="15617" width="8.875" style="310"/>
    <col min="15618" max="15618" width="7.625" style="310" customWidth="1"/>
    <col min="15619" max="15619" width="12.625" style="310" customWidth="1"/>
    <col min="15620" max="15620" width="16.125" style="310" customWidth="1"/>
    <col min="15621" max="15621" width="40.5" style="310" bestFit="1" customWidth="1"/>
    <col min="15622" max="15622" width="55.625" style="310" customWidth="1"/>
    <col min="15623" max="15623" width="18.625" style="310" customWidth="1"/>
    <col min="15624" max="15624" width="20.625" style="310" customWidth="1"/>
    <col min="15625" max="15625" width="22.625" style="310" customWidth="1"/>
    <col min="15626" max="15873" width="8.875" style="310"/>
    <col min="15874" max="15874" width="7.625" style="310" customWidth="1"/>
    <col min="15875" max="15875" width="12.625" style="310" customWidth="1"/>
    <col min="15876" max="15876" width="16.125" style="310" customWidth="1"/>
    <col min="15877" max="15877" width="40.5" style="310" bestFit="1" customWidth="1"/>
    <col min="15878" max="15878" width="55.625" style="310" customWidth="1"/>
    <col min="15879" max="15879" width="18.625" style="310" customWidth="1"/>
    <col min="15880" max="15880" width="20.625" style="310" customWidth="1"/>
    <col min="15881" max="15881" width="22.625" style="310" customWidth="1"/>
    <col min="15882" max="16129" width="8.875" style="310"/>
    <col min="16130" max="16130" width="7.625" style="310" customWidth="1"/>
    <col min="16131" max="16131" width="12.625" style="310" customWidth="1"/>
    <col min="16132" max="16132" width="16.125" style="310" customWidth="1"/>
    <col min="16133" max="16133" width="40.5" style="310" bestFit="1" customWidth="1"/>
    <col min="16134" max="16134" width="55.625" style="310" customWidth="1"/>
    <col min="16135" max="16135" width="18.625" style="310" customWidth="1"/>
    <col min="16136" max="16136" width="20.625" style="310" customWidth="1"/>
    <col min="16137" max="16137" width="22.625" style="310" customWidth="1"/>
    <col min="16138" max="16384" width="8.875" style="310"/>
  </cols>
  <sheetData>
    <row r="1" spans="1:9" s="307" customFormat="1" ht="32.25" customHeight="1">
      <c r="A1" s="305" t="s">
        <v>127</v>
      </c>
      <c r="B1" s="306"/>
      <c r="C1" s="306"/>
      <c r="D1" s="306"/>
      <c r="E1" s="306"/>
      <c r="F1" s="306"/>
      <c r="G1" s="306"/>
      <c r="H1" s="306"/>
      <c r="I1" s="306"/>
    </row>
    <row r="2" spans="1:9" ht="7.5" customHeight="1">
      <c r="A2" s="308"/>
      <c r="B2" s="309"/>
      <c r="C2" s="309"/>
      <c r="D2" s="309"/>
      <c r="E2" s="309"/>
      <c r="F2" s="309"/>
      <c r="G2" s="309"/>
      <c r="H2" s="309"/>
      <c r="I2" s="309"/>
    </row>
    <row r="3" spans="1:9" ht="33.75" customHeight="1">
      <c r="A3" s="305" t="s">
        <v>128</v>
      </c>
      <c r="B3" s="309"/>
      <c r="C3" s="309"/>
      <c r="D3" s="309"/>
      <c r="E3" s="309"/>
      <c r="F3" s="309"/>
      <c r="G3" s="309"/>
      <c r="H3" s="309"/>
      <c r="I3" s="309"/>
    </row>
    <row r="4" spans="1:9" ht="51.75" customHeight="1">
      <c r="A4" s="311" t="s">
        <v>129</v>
      </c>
      <c r="B4" s="312" t="s">
        <v>130</v>
      </c>
      <c r="C4" s="312" t="s">
        <v>131</v>
      </c>
      <c r="D4" s="313" t="s">
        <v>132</v>
      </c>
      <c r="E4" s="314"/>
      <c r="F4" s="312" t="s">
        <v>133</v>
      </c>
      <c r="G4" s="315" t="s">
        <v>134</v>
      </c>
      <c r="H4" s="315" t="s">
        <v>135</v>
      </c>
      <c r="I4" s="315" t="s">
        <v>136</v>
      </c>
    </row>
    <row r="5" spans="1:9" ht="118.5" customHeight="1">
      <c r="A5" s="316" t="s">
        <v>137</v>
      </c>
      <c r="B5" s="317" t="s">
        <v>138</v>
      </c>
      <c r="C5" s="318" t="s">
        <v>139</v>
      </c>
      <c r="D5" s="319" t="s">
        <v>140</v>
      </c>
      <c r="E5" s="320"/>
      <c r="F5" s="318" t="s">
        <v>141</v>
      </c>
      <c r="G5" s="318" t="s">
        <v>142</v>
      </c>
      <c r="H5" s="318" t="s">
        <v>143</v>
      </c>
      <c r="I5" s="318" t="s">
        <v>144</v>
      </c>
    </row>
    <row r="6" spans="1:9" ht="135.75" customHeight="1">
      <c r="A6" s="316" t="s">
        <v>137</v>
      </c>
      <c r="B6" s="317" t="s">
        <v>145</v>
      </c>
      <c r="C6" s="318" t="s">
        <v>146</v>
      </c>
      <c r="D6" s="319" t="s">
        <v>147</v>
      </c>
      <c r="E6" s="320"/>
      <c r="F6" s="318" t="s">
        <v>148</v>
      </c>
      <c r="G6" s="318" t="s">
        <v>149</v>
      </c>
      <c r="H6" s="318" t="s">
        <v>150</v>
      </c>
      <c r="I6" s="318" t="s">
        <v>144</v>
      </c>
    </row>
    <row r="7" spans="1:9" ht="175.5" customHeight="1">
      <c r="A7" s="316" t="s">
        <v>151</v>
      </c>
      <c r="B7" s="317" t="s">
        <v>152</v>
      </c>
      <c r="C7" s="318" t="s">
        <v>153</v>
      </c>
      <c r="D7" s="319" t="s">
        <v>154</v>
      </c>
      <c r="E7" s="320"/>
      <c r="F7" s="318" t="s">
        <v>155</v>
      </c>
      <c r="G7" s="318" t="s">
        <v>156</v>
      </c>
      <c r="H7" s="318" t="s">
        <v>157</v>
      </c>
      <c r="I7" s="318" t="s">
        <v>158</v>
      </c>
    </row>
    <row r="8" spans="1:9" ht="155.25" customHeight="1">
      <c r="A8" s="316" t="s">
        <v>159</v>
      </c>
      <c r="B8" s="311"/>
      <c r="C8" s="318" t="s">
        <v>160</v>
      </c>
      <c r="D8" s="319" t="s">
        <v>161</v>
      </c>
      <c r="E8" s="320"/>
      <c r="F8" s="318" t="s">
        <v>162</v>
      </c>
      <c r="G8" s="318" t="s">
        <v>163</v>
      </c>
      <c r="H8" s="318" t="s">
        <v>164</v>
      </c>
      <c r="I8" s="318" t="s">
        <v>165</v>
      </c>
    </row>
    <row r="9" spans="1:9" ht="150.75" customHeight="1">
      <c r="A9" s="316" t="s">
        <v>166</v>
      </c>
      <c r="B9" s="311"/>
      <c r="C9" s="318" t="s">
        <v>167</v>
      </c>
      <c r="D9" s="319" t="s">
        <v>168</v>
      </c>
      <c r="E9" s="320"/>
      <c r="F9" s="318" t="s">
        <v>169</v>
      </c>
      <c r="G9" s="318" t="s">
        <v>170</v>
      </c>
      <c r="H9" s="318" t="s">
        <v>171</v>
      </c>
      <c r="I9" s="318" t="s">
        <v>172</v>
      </c>
    </row>
    <row r="10" spans="1:9" ht="78" customHeight="1">
      <c r="A10" s="321" t="s">
        <v>173</v>
      </c>
      <c r="B10" s="321"/>
      <c r="C10" s="321"/>
      <c r="D10" s="321"/>
      <c r="E10" s="321"/>
      <c r="F10" s="321"/>
      <c r="G10" s="321"/>
      <c r="H10" s="321"/>
      <c r="I10" s="321"/>
    </row>
    <row r="11" spans="1:9" ht="22.5" customHeight="1">
      <c r="A11" s="322"/>
      <c r="B11" s="322"/>
      <c r="C11" s="322"/>
      <c r="D11" s="322"/>
      <c r="E11" s="322"/>
      <c r="F11" s="322"/>
      <c r="G11" s="322"/>
      <c r="H11" s="322"/>
      <c r="I11" s="322"/>
    </row>
    <row r="12" spans="1:9" ht="32.25" customHeight="1">
      <c r="A12" s="323" t="s">
        <v>174</v>
      </c>
      <c r="B12" s="323"/>
      <c r="C12" s="323"/>
      <c r="D12" s="323"/>
      <c r="E12" s="323"/>
      <c r="F12" s="323"/>
      <c r="G12" s="323"/>
      <c r="H12" s="323"/>
      <c r="I12" s="323"/>
    </row>
    <row r="13" spans="1:9" ht="80.25" customHeight="1">
      <c r="A13" s="324" t="s">
        <v>175</v>
      </c>
      <c r="B13" s="325"/>
      <c r="C13" s="325"/>
      <c r="D13" s="325"/>
      <c r="E13" s="325"/>
      <c r="F13" s="325"/>
      <c r="G13" s="325"/>
      <c r="H13" s="325"/>
      <c r="I13" s="326"/>
    </row>
    <row r="14" spans="1:9" ht="42.75" customHeight="1">
      <c r="A14" s="327"/>
      <c r="B14" s="309"/>
      <c r="C14" s="309"/>
      <c r="D14" s="309"/>
      <c r="E14" s="309"/>
      <c r="F14" s="309"/>
      <c r="G14" s="309"/>
      <c r="H14" s="309"/>
      <c r="I14" s="309"/>
    </row>
    <row r="15" spans="1:9" ht="30" customHeight="1">
      <c r="A15" s="328" t="s">
        <v>176</v>
      </c>
      <c r="B15" s="309"/>
      <c r="C15" s="329"/>
      <c r="D15" s="329"/>
      <c r="E15" s="309"/>
      <c r="F15" s="309"/>
      <c r="G15" s="309"/>
      <c r="H15" s="309"/>
      <c r="I15" s="309"/>
    </row>
    <row r="16" spans="1:9" ht="27.75" customHeight="1">
      <c r="A16" s="328"/>
      <c r="B16" s="309"/>
      <c r="C16" s="330"/>
      <c r="D16" s="309"/>
      <c r="E16" s="309"/>
      <c r="F16" s="309"/>
      <c r="G16" s="309"/>
      <c r="H16" s="309"/>
      <c r="I16" s="309"/>
    </row>
    <row r="17" spans="1:9" ht="51" customHeight="1">
      <c r="A17" s="331" t="s">
        <v>177</v>
      </c>
      <c r="B17" s="332"/>
      <c r="C17" s="333" t="s">
        <v>131</v>
      </c>
      <c r="D17" s="334" t="s">
        <v>178</v>
      </c>
      <c r="E17" s="334" t="s">
        <v>179</v>
      </c>
      <c r="F17" s="334" t="s">
        <v>180</v>
      </c>
      <c r="G17" s="335"/>
      <c r="H17" s="335"/>
      <c r="I17" s="335"/>
    </row>
    <row r="18" spans="1:9" ht="115.5" customHeight="1">
      <c r="A18" s="336" t="s">
        <v>181</v>
      </c>
      <c r="B18" s="332"/>
      <c r="C18" s="337" t="s">
        <v>153</v>
      </c>
      <c r="D18" s="337" t="s">
        <v>157</v>
      </c>
      <c r="E18" s="337" t="s">
        <v>182</v>
      </c>
      <c r="F18" s="337" t="s">
        <v>183</v>
      </c>
      <c r="G18" s="335"/>
      <c r="H18" s="335"/>
      <c r="I18" s="335"/>
    </row>
    <row r="19" spans="1:9" ht="93" customHeight="1">
      <c r="A19" s="336" t="s">
        <v>184</v>
      </c>
      <c r="B19" s="332"/>
      <c r="C19" s="337" t="s">
        <v>160</v>
      </c>
      <c r="D19" s="337" t="s">
        <v>164</v>
      </c>
      <c r="E19" s="337" t="s">
        <v>185</v>
      </c>
      <c r="F19" s="338" t="s">
        <v>186</v>
      </c>
      <c r="G19" s="309"/>
      <c r="H19" s="309"/>
      <c r="I19" s="309"/>
    </row>
    <row r="20" spans="1:9" ht="95.25" customHeight="1">
      <c r="A20" s="336" t="s">
        <v>187</v>
      </c>
      <c r="B20" s="332"/>
      <c r="C20" s="337" t="s">
        <v>167</v>
      </c>
      <c r="D20" s="337" t="s">
        <v>171</v>
      </c>
      <c r="E20" s="337" t="s">
        <v>188</v>
      </c>
      <c r="F20" s="338" t="s">
        <v>189</v>
      </c>
      <c r="G20" s="309"/>
      <c r="H20" s="309"/>
      <c r="I20" s="309"/>
    </row>
    <row r="21" spans="1:9" ht="15.75" customHeight="1">
      <c r="A21" s="309"/>
      <c r="B21" s="309"/>
      <c r="C21" s="309"/>
      <c r="D21" s="309"/>
      <c r="E21" s="309"/>
      <c r="F21" s="309"/>
      <c r="G21" s="309"/>
      <c r="H21" s="309"/>
      <c r="I21" s="309"/>
    </row>
    <row r="22" spans="1:9" ht="97.5" customHeight="1">
      <c r="A22" s="339" t="s">
        <v>173</v>
      </c>
      <c r="B22" s="339"/>
      <c r="C22" s="339"/>
      <c r="D22" s="339"/>
      <c r="E22" s="339"/>
      <c r="F22" s="339"/>
      <c r="G22" s="339"/>
      <c r="H22" s="339"/>
      <c r="I22" s="339"/>
    </row>
    <row r="23" spans="1:9" ht="40.5" customHeight="1">
      <c r="A23" s="323" t="s">
        <v>174</v>
      </c>
      <c r="B23" s="323"/>
      <c r="C23" s="323"/>
      <c r="D23" s="323"/>
      <c r="E23" s="323"/>
      <c r="F23" s="323"/>
      <c r="G23" s="323"/>
      <c r="H23" s="323"/>
      <c r="I23" s="323"/>
    </row>
    <row r="24" spans="1:9" ht="77.25" customHeight="1">
      <c r="A24" s="324" t="s">
        <v>175</v>
      </c>
      <c r="B24" s="325"/>
      <c r="C24" s="325"/>
      <c r="D24" s="325"/>
      <c r="E24" s="325"/>
      <c r="F24" s="325"/>
      <c r="G24" s="325"/>
      <c r="H24" s="325"/>
      <c r="I24" s="326"/>
    </row>
    <row r="25" spans="1:9">
      <c r="A25" s="309"/>
      <c r="B25" s="309"/>
      <c r="C25" s="309"/>
      <c r="D25" s="309"/>
      <c r="E25" s="309"/>
      <c r="F25" s="309"/>
      <c r="G25" s="309"/>
      <c r="H25" s="309"/>
      <c r="I25" s="309"/>
    </row>
    <row r="26" spans="1:9">
      <c r="A26" s="309"/>
      <c r="B26" s="309"/>
      <c r="C26" s="309"/>
      <c r="D26" s="309"/>
      <c r="E26" s="309"/>
      <c r="F26" s="309"/>
      <c r="G26" s="309"/>
      <c r="H26" s="309"/>
      <c r="I26" s="309"/>
    </row>
    <row r="27" spans="1:9">
      <c r="A27" s="309"/>
      <c r="B27" s="309"/>
      <c r="C27" s="309"/>
      <c r="D27" s="309"/>
      <c r="E27" s="309"/>
      <c r="F27" s="309"/>
      <c r="G27" s="309"/>
      <c r="H27" s="309"/>
      <c r="I27" s="309"/>
    </row>
    <row r="28" spans="1:9">
      <c r="A28" s="309"/>
      <c r="B28" s="309"/>
      <c r="C28" s="309"/>
      <c r="D28" s="309"/>
      <c r="E28" s="309"/>
      <c r="F28" s="309"/>
      <c r="G28" s="309"/>
      <c r="H28" s="309"/>
      <c r="I28" s="309"/>
    </row>
    <row r="29" spans="1:9">
      <c r="A29" s="309"/>
      <c r="B29" s="309"/>
      <c r="C29" s="309"/>
      <c r="D29" s="309"/>
      <c r="E29" s="309"/>
      <c r="F29" s="309"/>
      <c r="G29" s="309"/>
      <c r="H29" s="309"/>
      <c r="I29" s="309"/>
    </row>
    <row r="30" spans="1:9">
      <c r="A30" s="309"/>
      <c r="B30" s="309"/>
      <c r="C30" s="309"/>
      <c r="D30" s="309"/>
      <c r="E30" s="309"/>
      <c r="F30" s="309"/>
      <c r="G30" s="309"/>
      <c r="H30" s="309"/>
      <c r="I30" s="309"/>
    </row>
    <row r="31" spans="1:9">
      <c r="A31" s="309"/>
      <c r="B31" s="309"/>
      <c r="C31" s="309"/>
      <c r="D31" s="309"/>
      <c r="E31" s="309"/>
      <c r="F31" s="309"/>
      <c r="G31" s="309"/>
      <c r="H31" s="309"/>
      <c r="I31" s="309"/>
    </row>
    <row r="32" spans="1:9">
      <c r="A32" s="309"/>
      <c r="B32" s="309"/>
      <c r="C32" s="309"/>
      <c r="D32" s="309"/>
      <c r="E32" s="309"/>
      <c r="F32" s="309"/>
      <c r="G32" s="309"/>
      <c r="H32" s="309"/>
      <c r="I32" s="309"/>
    </row>
    <row r="33" spans="1:9">
      <c r="A33" s="309"/>
      <c r="B33" s="309"/>
      <c r="C33" s="309"/>
      <c r="D33" s="309"/>
      <c r="E33" s="309"/>
      <c r="F33" s="309"/>
      <c r="G33" s="309"/>
      <c r="H33" s="309"/>
      <c r="I33" s="309"/>
    </row>
    <row r="34" spans="1:9">
      <c r="A34" s="309"/>
      <c r="B34" s="309"/>
      <c r="C34" s="309"/>
      <c r="D34" s="309"/>
      <c r="E34" s="309"/>
      <c r="F34" s="309"/>
      <c r="G34" s="309"/>
      <c r="H34" s="309"/>
      <c r="I34" s="309"/>
    </row>
    <row r="35" spans="1:9">
      <c r="A35" s="309"/>
      <c r="B35" s="309"/>
      <c r="C35" s="309"/>
      <c r="D35" s="309"/>
      <c r="E35" s="309"/>
      <c r="F35" s="309"/>
      <c r="G35" s="309"/>
      <c r="H35" s="309"/>
      <c r="I35" s="309"/>
    </row>
    <row r="36" spans="1:9">
      <c r="A36" s="309"/>
      <c r="B36" s="309"/>
      <c r="C36" s="309"/>
      <c r="D36" s="309"/>
      <c r="E36" s="309"/>
      <c r="F36" s="309"/>
      <c r="G36" s="309"/>
      <c r="H36" s="309"/>
      <c r="I36" s="309"/>
    </row>
    <row r="37" spans="1:9">
      <c r="A37" s="309"/>
      <c r="B37" s="309"/>
      <c r="C37" s="309"/>
      <c r="D37" s="309"/>
      <c r="E37" s="309"/>
      <c r="F37" s="309"/>
      <c r="G37" s="309"/>
      <c r="H37" s="309"/>
      <c r="I37" s="309"/>
    </row>
    <row r="38" spans="1:9">
      <c r="A38" s="309"/>
      <c r="B38" s="309"/>
      <c r="C38" s="309"/>
      <c r="D38" s="309"/>
      <c r="E38" s="309"/>
      <c r="F38" s="309"/>
      <c r="G38" s="309"/>
      <c r="H38" s="309"/>
      <c r="I38" s="309"/>
    </row>
    <row r="39" spans="1:9">
      <c r="A39" s="309"/>
      <c r="B39" s="309"/>
      <c r="C39" s="309"/>
      <c r="D39" s="309"/>
      <c r="E39" s="309"/>
      <c r="F39" s="309"/>
      <c r="G39" s="309"/>
      <c r="H39" s="309"/>
      <c r="I39" s="309"/>
    </row>
    <row r="40" spans="1:9">
      <c r="A40" s="309"/>
      <c r="B40" s="309"/>
      <c r="C40" s="309"/>
      <c r="D40" s="309"/>
      <c r="E40" s="309"/>
      <c r="F40" s="309"/>
      <c r="G40" s="309"/>
      <c r="H40" s="309"/>
      <c r="I40" s="309"/>
    </row>
    <row r="41" spans="1:9">
      <c r="A41" s="309"/>
      <c r="B41" s="309"/>
      <c r="C41" s="309"/>
      <c r="D41" s="309"/>
      <c r="E41" s="309"/>
      <c r="F41" s="309"/>
      <c r="G41" s="309"/>
      <c r="H41" s="309"/>
      <c r="I41" s="309"/>
    </row>
    <row r="42" spans="1:9">
      <c r="A42" s="309"/>
      <c r="B42" s="309"/>
      <c r="C42" s="309"/>
      <c r="D42" s="309"/>
      <c r="E42" s="309"/>
      <c r="F42" s="309"/>
      <c r="G42" s="309"/>
      <c r="H42" s="309"/>
      <c r="I42" s="309"/>
    </row>
    <row r="43" spans="1:9">
      <c r="A43" s="309"/>
      <c r="B43" s="309"/>
      <c r="C43" s="309"/>
      <c r="D43" s="309"/>
      <c r="E43" s="309"/>
      <c r="F43" s="309"/>
      <c r="G43" s="309"/>
      <c r="H43" s="309"/>
      <c r="I43" s="309"/>
    </row>
    <row r="44" spans="1:9">
      <c r="A44" s="309"/>
      <c r="B44" s="309"/>
      <c r="C44" s="309"/>
      <c r="D44" s="309"/>
      <c r="E44" s="309"/>
      <c r="F44" s="309"/>
      <c r="G44" s="309"/>
      <c r="H44" s="309"/>
      <c r="I44" s="309"/>
    </row>
    <row r="45" spans="1:9">
      <c r="A45" s="309"/>
      <c r="B45" s="309"/>
      <c r="C45" s="309"/>
      <c r="D45" s="309"/>
      <c r="E45" s="309"/>
      <c r="F45" s="309"/>
      <c r="G45" s="309"/>
      <c r="H45" s="309"/>
      <c r="I45" s="309"/>
    </row>
    <row r="46" spans="1:9">
      <c r="A46" s="309"/>
      <c r="B46" s="309"/>
      <c r="C46" s="309"/>
      <c r="D46" s="309"/>
      <c r="E46" s="309"/>
      <c r="F46" s="309"/>
      <c r="G46" s="309"/>
      <c r="H46" s="309"/>
      <c r="I46" s="309"/>
    </row>
    <row r="47" spans="1:9">
      <c r="A47" s="309"/>
      <c r="B47" s="309"/>
      <c r="C47" s="309"/>
      <c r="D47" s="309"/>
      <c r="E47" s="309"/>
      <c r="F47" s="309"/>
      <c r="G47" s="309"/>
      <c r="H47" s="309"/>
      <c r="I47" s="309"/>
    </row>
    <row r="48" spans="1:9">
      <c r="A48" s="309"/>
      <c r="B48" s="309"/>
      <c r="C48" s="309"/>
      <c r="D48" s="309"/>
      <c r="E48" s="309"/>
      <c r="F48" s="309"/>
      <c r="G48" s="309"/>
      <c r="H48" s="309"/>
      <c r="I48" s="309"/>
    </row>
    <row r="49" spans="1:9">
      <c r="A49" s="309"/>
      <c r="B49" s="309"/>
      <c r="C49" s="309"/>
      <c r="D49" s="309"/>
      <c r="E49" s="309"/>
      <c r="F49" s="309"/>
      <c r="G49" s="309"/>
      <c r="H49" s="309"/>
      <c r="I49" s="309"/>
    </row>
    <row r="50" spans="1:9">
      <c r="A50" s="309"/>
      <c r="B50" s="309"/>
      <c r="C50" s="309"/>
      <c r="D50" s="309"/>
      <c r="E50" s="309"/>
      <c r="F50" s="309"/>
      <c r="G50" s="309"/>
      <c r="H50" s="309"/>
      <c r="I50" s="309"/>
    </row>
    <row r="51" spans="1:9">
      <c r="A51" s="309"/>
      <c r="B51" s="309"/>
      <c r="C51" s="309"/>
      <c r="D51" s="309"/>
      <c r="E51" s="309"/>
      <c r="F51" s="309"/>
      <c r="G51" s="309"/>
      <c r="H51" s="309"/>
      <c r="I51" s="309"/>
    </row>
    <row r="52" spans="1:9">
      <c r="A52" s="309"/>
      <c r="B52" s="309"/>
      <c r="C52" s="309"/>
      <c r="D52" s="309"/>
      <c r="E52" s="309"/>
      <c r="F52" s="309"/>
      <c r="G52" s="309"/>
      <c r="H52" s="309"/>
      <c r="I52" s="309"/>
    </row>
    <row r="53" spans="1:9">
      <c r="A53" s="309"/>
      <c r="B53" s="309"/>
      <c r="C53" s="309"/>
      <c r="D53" s="309"/>
      <c r="E53" s="309"/>
      <c r="F53" s="309"/>
      <c r="G53" s="309"/>
      <c r="H53" s="309"/>
      <c r="I53" s="309"/>
    </row>
    <row r="54" spans="1:9">
      <c r="A54" s="309"/>
      <c r="B54" s="309"/>
      <c r="C54" s="309"/>
      <c r="D54" s="309"/>
      <c r="E54" s="309"/>
      <c r="F54" s="309"/>
      <c r="G54" s="309"/>
      <c r="H54" s="309"/>
      <c r="I54" s="309"/>
    </row>
    <row r="55" spans="1:9">
      <c r="A55" s="309"/>
      <c r="B55" s="309"/>
      <c r="C55" s="309"/>
      <c r="D55" s="309"/>
      <c r="E55" s="309"/>
      <c r="F55" s="309"/>
      <c r="G55" s="309"/>
      <c r="H55" s="309"/>
      <c r="I55" s="309"/>
    </row>
    <row r="56" spans="1:9">
      <c r="A56" s="309"/>
      <c r="B56" s="309"/>
      <c r="C56" s="309"/>
      <c r="D56" s="309"/>
      <c r="E56" s="309"/>
      <c r="F56" s="309"/>
      <c r="G56" s="309"/>
      <c r="H56" s="309"/>
      <c r="I56" s="309"/>
    </row>
    <row r="57" spans="1:9">
      <c r="A57" s="309"/>
      <c r="B57" s="309"/>
      <c r="C57" s="309"/>
      <c r="D57" s="309"/>
      <c r="E57" s="309"/>
      <c r="F57" s="309"/>
      <c r="G57" s="309"/>
      <c r="H57" s="309"/>
      <c r="I57" s="309"/>
    </row>
    <row r="58" spans="1:9">
      <c r="A58" s="309"/>
      <c r="B58" s="309"/>
      <c r="C58" s="309"/>
      <c r="D58" s="309"/>
      <c r="E58" s="309"/>
      <c r="F58" s="309"/>
      <c r="G58" s="309"/>
      <c r="H58" s="309"/>
      <c r="I58" s="309"/>
    </row>
    <row r="59" spans="1:9">
      <c r="A59" s="309"/>
      <c r="B59" s="309"/>
      <c r="C59" s="309"/>
      <c r="D59" s="309"/>
      <c r="E59" s="309"/>
      <c r="F59" s="309"/>
      <c r="G59" s="309"/>
      <c r="H59" s="309"/>
      <c r="I59" s="309"/>
    </row>
    <row r="60" spans="1:9">
      <c r="A60" s="309"/>
      <c r="B60" s="309"/>
      <c r="C60" s="309"/>
      <c r="D60" s="309"/>
      <c r="E60" s="309"/>
      <c r="F60" s="309"/>
      <c r="G60" s="309"/>
      <c r="H60" s="309"/>
      <c r="I60" s="309"/>
    </row>
    <row r="61" spans="1:9">
      <c r="A61" s="309"/>
      <c r="B61" s="309"/>
      <c r="C61" s="309"/>
      <c r="D61" s="309"/>
      <c r="E61" s="309"/>
      <c r="F61" s="309"/>
      <c r="G61" s="309"/>
      <c r="H61" s="309"/>
      <c r="I61" s="309"/>
    </row>
    <row r="62" spans="1:9">
      <c r="A62" s="309"/>
      <c r="B62" s="309"/>
      <c r="C62" s="309"/>
      <c r="D62" s="309"/>
      <c r="E62" s="309"/>
      <c r="F62" s="309"/>
      <c r="G62" s="309"/>
      <c r="H62" s="309"/>
      <c r="I62" s="309"/>
    </row>
  </sheetData>
  <mergeCells count="14">
    <mergeCell ref="A22:I22"/>
    <mergeCell ref="A24:I24"/>
    <mergeCell ref="A10:I10"/>
    <mergeCell ref="A13:I13"/>
    <mergeCell ref="A17:B17"/>
    <mergeCell ref="A18:B18"/>
    <mergeCell ref="A19:B19"/>
    <mergeCell ref="A20:B20"/>
    <mergeCell ref="D4:E4"/>
    <mergeCell ref="D5:E5"/>
    <mergeCell ref="D6:E6"/>
    <mergeCell ref="D7:E7"/>
    <mergeCell ref="D8:E8"/>
    <mergeCell ref="D9:E9"/>
  </mergeCells>
  <phoneticPr fontId="5"/>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別紙様式7-1（計画書）</vt:lpstr>
      <vt:lpstr>参考２（キャリアパス・賃金規程例）</vt:lpstr>
      <vt:lpstr>'参考２（キャリアパス・賃金規程例）'!Print_Area</vt:lpstr>
      <vt:lpstr>'別紙様式7-1（計画書）'!Print_Area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s1027</dc:creator>
  <cp:lastModifiedBy>s1027</cp:lastModifiedBy>
  <dcterms:created xsi:type="dcterms:W3CDTF">2024-03-27T06:37:21Z</dcterms:created>
  <dcterms:modified xsi:type="dcterms:W3CDTF">2024-03-27T06:38:00Z</dcterms:modified>
</cp:coreProperties>
</file>